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050" tabRatio="891" firstSheet="1" activeTab="9"/>
  </bookViews>
  <sheets>
    <sheet name="Сводный отчетЭЭ" sheetId="15" r:id="rId1"/>
    <sheet name="ЭЭ в 1С" sheetId="23" r:id="rId2"/>
    <sheet name="МОП ЭЭ" sheetId="1" r:id="rId3"/>
    <sheet name="Сводный отчет вода" sheetId="5" r:id="rId4"/>
    <sheet name="Вода" sheetId="16" r:id="rId5"/>
    <sheet name="Отопление" sheetId="6" r:id="rId6"/>
    <sheet name="ТКО" sheetId="17" r:id="rId7"/>
    <sheet name="Норматив вода" sheetId="19" r:id="rId8"/>
    <sheet name="Норматив ЭЭ" sheetId="20" r:id="rId9"/>
    <sheet name="Справка по потреблению КУ" sheetId="21" r:id="rId10"/>
    <sheet name="Начисления" sheetId="22" r:id="rId11"/>
  </sheets>
  <definedNames>
    <definedName name="_xlnm._FilterDatabase" localSheetId="4" hidden="1">Вода!$A$6:$R$1048461</definedName>
    <definedName name="_xlnm._FilterDatabase" localSheetId="1" hidden="1">'ЭЭ в 1С'!$G$1:$G$2000</definedName>
    <definedName name="_xlnm.Print_Area" localSheetId="4">Вода!$A$1:$M$482</definedName>
    <definedName name="_xlnm.Print_Area" localSheetId="5">Отопление!$A$1:$F$24</definedName>
    <definedName name="_xlnm.Print_Area" localSheetId="0">'Сводный отчетЭЭ'!$A$1:$S$18</definedName>
    <definedName name="_xlnm.Print_Area" localSheetId="1">'ЭЭ в 1С'!$A$1:$H$243</definedName>
  </definedNames>
  <calcPr calcId="145621"/>
</workbook>
</file>

<file path=xl/calcChain.xml><?xml version="1.0" encoding="utf-8"?>
<calcChain xmlns="http://schemas.openxmlformats.org/spreadsheetml/2006/main">
  <c r="F5" i="6" l="1"/>
  <c r="S10" i="15" l="1"/>
  <c r="E4" i="5" l="1"/>
  <c r="S4" i="15" l="1"/>
  <c r="S5" i="15"/>
  <c r="S6" i="15"/>
  <c r="S7" i="15"/>
  <c r="S8" i="15"/>
  <c r="S11" i="15"/>
  <c r="S12" i="15"/>
  <c r="S13" i="15"/>
  <c r="S14" i="15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145" i="16" l="1"/>
  <c r="E5" i="6" l="1"/>
  <c r="H4" i="17" l="1"/>
  <c r="I4" i="17"/>
  <c r="G229" i="16" l="1"/>
  <c r="J228" i="16" l="1"/>
  <c r="G421" i="16" l="1"/>
  <c r="G31" i="22" l="1"/>
  <c r="F31" i="22" s="1"/>
  <c r="E31" i="22" s="1"/>
  <c r="E14" i="22"/>
  <c r="F30" i="22"/>
  <c r="E29" i="22" l="1"/>
  <c r="F29" i="22" s="1"/>
  <c r="F32" i="22" s="1"/>
  <c r="S9" i="15"/>
  <c r="J336" i="16" l="1"/>
  <c r="G246" i="16" l="1"/>
  <c r="H5" i="17" l="1"/>
  <c r="J208" i="16" l="1"/>
  <c r="J209" i="16"/>
  <c r="J210" i="16"/>
  <c r="G208" i="16"/>
  <c r="G209" i="16"/>
  <c r="G210" i="16"/>
  <c r="M7" i="16" l="1"/>
  <c r="M156" i="16" l="1"/>
  <c r="J249" i="16" l="1"/>
  <c r="G248" i="16"/>
  <c r="G420" i="16" l="1"/>
  <c r="G481" i="16" l="1"/>
  <c r="J480" i="16"/>
  <c r="G480" i="16"/>
  <c r="J479" i="16"/>
  <c r="G479" i="16"/>
  <c r="J478" i="16"/>
  <c r="G478" i="16"/>
  <c r="J477" i="16"/>
  <c r="G477" i="16"/>
  <c r="J476" i="16"/>
  <c r="G476" i="16"/>
  <c r="J475" i="16"/>
  <c r="G475" i="16"/>
  <c r="J474" i="16"/>
  <c r="G474" i="16"/>
  <c r="J473" i="16"/>
  <c r="G473" i="16"/>
  <c r="J472" i="16"/>
  <c r="G472" i="16"/>
  <c r="J471" i="16"/>
  <c r="G471" i="16"/>
  <c r="J470" i="16"/>
  <c r="G470" i="16"/>
  <c r="J469" i="16"/>
  <c r="G469" i="16"/>
  <c r="J468" i="16"/>
  <c r="G468" i="16"/>
  <c r="J467" i="16"/>
  <c r="G467" i="16"/>
  <c r="J466" i="16"/>
  <c r="G466" i="16"/>
  <c r="J465" i="16"/>
  <c r="G465" i="16"/>
  <c r="J464" i="16"/>
  <c r="G464" i="16"/>
  <c r="J463" i="16"/>
  <c r="G463" i="16"/>
  <c r="J462" i="16"/>
  <c r="G462" i="16"/>
  <c r="J461" i="16"/>
  <c r="G461" i="16"/>
  <c r="J460" i="16"/>
  <c r="G460" i="16"/>
  <c r="J459" i="16"/>
  <c r="G459" i="16"/>
  <c r="J458" i="16"/>
  <c r="G458" i="16"/>
  <c r="J457" i="16"/>
  <c r="G457" i="16"/>
  <c r="J456" i="16"/>
  <c r="G456" i="16"/>
  <c r="J455" i="16"/>
  <c r="G455" i="16"/>
  <c r="J454" i="16"/>
  <c r="G454" i="16"/>
  <c r="J453" i="16"/>
  <c r="G453" i="16"/>
  <c r="J452" i="16"/>
  <c r="G452" i="16"/>
  <c r="J451" i="16"/>
  <c r="G451" i="16"/>
  <c r="J450" i="16"/>
  <c r="G450" i="16"/>
  <c r="J449" i="16"/>
  <c r="G449" i="16"/>
  <c r="J448" i="16"/>
  <c r="G448" i="16"/>
  <c r="J447" i="16"/>
  <c r="G447" i="16"/>
  <c r="J446" i="16"/>
  <c r="G446" i="16"/>
  <c r="J445" i="16"/>
  <c r="G445" i="16"/>
  <c r="J444" i="16"/>
  <c r="G444" i="16"/>
  <c r="J443" i="16"/>
  <c r="G443" i="16"/>
  <c r="J442" i="16"/>
  <c r="G442" i="16"/>
  <c r="J441" i="16"/>
  <c r="G441" i="16"/>
  <c r="J440" i="16"/>
  <c r="G440" i="16"/>
  <c r="J439" i="16"/>
  <c r="G439" i="16"/>
  <c r="J438" i="16"/>
  <c r="G438" i="16"/>
  <c r="J437" i="16"/>
  <c r="G437" i="16"/>
  <c r="J436" i="16"/>
  <c r="G436" i="16"/>
  <c r="J435" i="16"/>
  <c r="G435" i="16"/>
  <c r="J434" i="16"/>
  <c r="G434" i="16"/>
  <c r="J433" i="16"/>
  <c r="G433" i="16"/>
  <c r="J432" i="16"/>
  <c r="G432" i="16"/>
  <c r="J431" i="16"/>
  <c r="G431" i="16"/>
  <c r="J430" i="16"/>
  <c r="G430" i="16"/>
  <c r="J429" i="16"/>
  <c r="G429" i="16"/>
  <c r="J428" i="16"/>
  <c r="G428" i="16"/>
  <c r="J427" i="16"/>
  <c r="G427" i="16"/>
  <c r="J426" i="16"/>
  <c r="G426" i="16"/>
  <c r="J425" i="16"/>
  <c r="G425" i="16"/>
  <c r="J424" i="16"/>
  <c r="G424" i="16"/>
  <c r="J423" i="16"/>
  <c r="G423" i="16"/>
  <c r="J422" i="16"/>
  <c r="G422" i="16"/>
  <c r="J421" i="16"/>
  <c r="J420" i="16"/>
  <c r="J419" i="16"/>
  <c r="G419" i="16"/>
  <c r="J418" i="16"/>
  <c r="G418" i="16"/>
  <c r="J417" i="16"/>
  <c r="G417" i="16"/>
  <c r="J416" i="16"/>
  <c r="G416" i="16"/>
  <c r="J415" i="16"/>
  <c r="G415" i="16"/>
  <c r="J414" i="16"/>
  <c r="G414" i="16"/>
  <c r="J413" i="16"/>
  <c r="G413" i="16"/>
  <c r="J412" i="16"/>
  <c r="G412" i="16"/>
  <c r="J411" i="16"/>
  <c r="G411" i="16"/>
  <c r="J410" i="16"/>
  <c r="G410" i="16"/>
  <c r="J409" i="16"/>
  <c r="G409" i="16"/>
  <c r="J408" i="16"/>
  <c r="G408" i="16"/>
  <c r="J407" i="16"/>
  <c r="G407" i="16"/>
  <c r="J406" i="16"/>
  <c r="G406" i="16"/>
  <c r="J405" i="16"/>
  <c r="G405" i="16"/>
  <c r="J404" i="16"/>
  <c r="G404" i="16"/>
  <c r="J403" i="16"/>
  <c r="G403" i="16"/>
  <c r="J402" i="16"/>
  <c r="G402" i="16"/>
  <c r="J401" i="16"/>
  <c r="G401" i="16"/>
  <c r="J400" i="16"/>
  <c r="G400" i="16"/>
  <c r="J399" i="16"/>
  <c r="G399" i="16"/>
  <c r="J398" i="16"/>
  <c r="G398" i="16"/>
  <c r="J397" i="16"/>
  <c r="G397" i="16"/>
  <c r="J396" i="16"/>
  <c r="G396" i="16"/>
  <c r="J395" i="16"/>
  <c r="G395" i="16"/>
  <c r="J394" i="16"/>
  <c r="G394" i="16"/>
  <c r="J393" i="16"/>
  <c r="G393" i="16"/>
  <c r="J392" i="16"/>
  <c r="G392" i="16"/>
  <c r="J391" i="16"/>
  <c r="G391" i="16"/>
  <c r="J390" i="16"/>
  <c r="G390" i="16"/>
  <c r="J389" i="16"/>
  <c r="G389" i="16"/>
  <c r="J388" i="16"/>
  <c r="G388" i="16"/>
  <c r="J387" i="16"/>
  <c r="G387" i="16"/>
  <c r="J386" i="16"/>
  <c r="G386" i="16"/>
  <c r="J385" i="16"/>
  <c r="G385" i="16"/>
  <c r="J384" i="16"/>
  <c r="G384" i="16"/>
  <c r="J383" i="16"/>
  <c r="G383" i="16"/>
  <c r="J382" i="16"/>
  <c r="G382" i="16"/>
  <c r="J381" i="16"/>
  <c r="G381" i="16"/>
  <c r="J380" i="16"/>
  <c r="G380" i="16"/>
  <c r="J379" i="16"/>
  <c r="G379" i="16"/>
  <c r="J378" i="16"/>
  <c r="G378" i="16"/>
  <c r="J377" i="16"/>
  <c r="G377" i="16"/>
  <c r="J376" i="16"/>
  <c r="G376" i="16"/>
  <c r="J375" i="16"/>
  <c r="G375" i="16"/>
  <c r="J374" i="16"/>
  <c r="G374" i="16"/>
  <c r="J373" i="16"/>
  <c r="G373" i="16"/>
  <c r="J372" i="16"/>
  <c r="G372" i="16"/>
  <c r="J371" i="16"/>
  <c r="G371" i="16"/>
  <c r="J370" i="16"/>
  <c r="G370" i="16"/>
  <c r="J369" i="16"/>
  <c r="G369" i="16"/>
  <c r="J368" i="16"/>
  <c r="G368" i="16"/>
  <c r="J367" i="16"/>
  <c r="G367" i="16"/>
  <c r="J366" i="16"/>
  <c r="G366" i="16"/>
  <c r="J365" i="16"/>
  <c r="G365" i="16"/>
  <c r="J364" i="16"/>
  <c r="G364" i="16"/>
  <c r="J363" i="16"/>
  <c r="G363" i="16"/>
  <c r="J362" i="16"/>
  <c r="G362" i="16"/>
  <c r="J361" i="16"/>
  <c r="G361" i="16"/>
  <c r="J360" i="16"/>
  <c r="G360" i="16"/>
  <c r="J359" i="16"/>
  <c r="G359" i="16"/>
  <c r="J358" i="16"/>
  <c r="G358" i="16"/>
  <c r="J357" i="16"/>
  <c r="G357" i="16"/>
  <c r="J356" i="16"/>
  <c r="G356" i="16"/>
  <c r="J355" i="16"/>
  <c r="G355" i="16"/>
  <c r="J354" i="16"/>
  <c r="G354" i="16"/>
  <c r="J353" i="16"/>
  <c r="G353" i="16"/>
  <c r="J352" i="16"/>
  <c r="G352" i="16"/>
  <c r="J351" i="16"/>
  <c r="G351" i="16"/>
  <c r="J350" i="16"/>
  <c r="G350" i="16"/>
  <c r="J349" i="16"/>
  <c r="G349" i="16"/>
  <c r="J348" i="16"/>
  <c r="G348" i="16"/>
  <c r="J347" i="16"/>
  <c r="G347" i="16"/>
  <c r="J346" i="16"/>
  <c r="G346" i="16"/>
  <c r="J345" i="16"/>
  <c r="G345" i="16"/>
  <c r="J344" i="16"/>
  <c r="G344" i="16"/>
  <c r="J343" i="16"/>
  <c r="G343" i="16"/>
  <c r="J342" i="16"/>
  <c r="G342" i="16"/>
  <c r="J341" i="16"/>
  <c r="G341" i="16"/>
  <c r="J340" i="16"/>
  <c r="G340" i="16"/>
  <c r="J339" i="16"/>
  <c r="G339" i="16"/>
  <c r="J338" i="16"/>
  <c r="G338" i="16"/>
  <c r="J337" i="16"/>
  <c r="G337" i="16"/>
  <c r="G336" i="16"/>
  <c r="J335" i="16"/>
  <c r="G335" i="16"/>
  <c r="J334" i="16"/>
  <c r="G334" i="16"/>
  <c r="J333" i="16"/>
  <c r="G333" i="16"/>
  <c r="J332" i="16"/>
  <c r="G332" i="16"/>
  <c r="J331" i="16"/>
  <c r="G331" i="16"/>
  <c r="J330" i="16"/>
  <c r="G330" i="16"/>
  <c r="J329" i="16"/>
  <c r="G329" i="16"/>
  <c r="J328" i="16"/>
  <c r="G328" i="16"/>
  <c r="J327" i="16"/>
  <c r="G327" i="16"/>
  <c r="J326" i="16"/>
  <c r="G326" i="16"/>
  <c r="J325" i="16"/>
  <c r="G325" i="16"/>
  <c r="J324" i="16"/>
  <c r="G324" i="16"/>
  <c r="J323" i="16"/>
  <c r="G323" i="16"/>
  <c r="J322" i="16"/>
  <c r="G322" i="16"/>
  <c r="J321" i="16"/>
  <c r="G321" i="16"/>
  <c r="J320" i="16"/>
  <c r="G320" i="16"/>
  <c r="J319" i="16"/>
  <c r="G319" i="16"/>
  <c r="J318" i="16"/>
  <c r="G318" i="16"/>
  <c r="J317" i="16"/>
  <c r="G317" i="16"/>
  <c r="J316" i="16"/>
  <c r="G316" i="16"/>
  <c r="J315" i="16"/>
  <c r="G315" i="16"/>
  <c r="J314" i="16"/>
  <c r="G314" i="16"/>
  <c r="J313" i="16"/>
  <c r="G313" i="16"/>
  <c r="J312" i="16"/>
  <c r="G312" i="16"/>
  <c r="J311" i="16"/>
  <c r="G311" i="16"/>
  <c r="J310" i="16"/>
  <c r="G310" i="16"/>
  <c r="J309" i="16"/>
  <c r="G309" i="16"/>
  <c r="J308" i="16"/>
  <c r="G308" i="16"/>
  <c r="J307" i="16"/>
  <c r="G307" i="16"/>
  <c r="J306" i="16"/>
  <c r="G306" i="16"/>
  <c r="J305" i="16"/>
  <c r="G305" i="16"/>
  <c r="J304" i="16"/>
  <c r="G304" i="16"/>
  <c r="J303" i="16"/>
  <c r="G303" i="16"/>
  <c r="J302" i="16"/>
  <c r="G302" i="16"/>
  <c r="J301" i="16"/>
  <c r="G301" i="16"/>
  <c r="J300" i="16"/>
  <c r="G300" i="16"/>
  <c r="J299" i="16"/>
  <c r="G299" i="16"/>
  <c r="J298" i="16"/>
  <c r="G298" i="16"/>
  <c r="J297" i="16"/>
  <c r="G297" i="16"/>
  <c r="J296" i="16"/>
  <c r="G296" i="16"/>
  <c r="J295" i="16"/>
  <c r="G295" i="16"/>
  <c r="J294" i="16"/>
  <c r="G294" i="16"/>
  <c r="J293" i="16"/>
  <c r="G293" i="16"/>
  <c r="J292" i="16"/>
  <c r="G292" i="16"/>
  <c r="J291" i="16"/>
  <c r="G291" i="16"/>
  <c r="J290" i="16"/>
  <c r="G290" i="16"/>
  <c r="J289" i="16"/>
  <c r="G289" i="16"/>
  <c r="J288" i="16"/>
  <c r="G288" i="16"/>
  <c r="J287" i="16"/>
  <c r="G287" i="16"/>
  <c r="J286" i="16"/>
  <c r="G286" i="16"/>
  <c r="J285" i="16"/>
  <c r="G285" i="16"/>
  <c r="J284" i="16"/>
  <c r="G284" i="16"/>
  <c r="J283" i="16"/>
  <c r="G283" i="16"/>
  <c r="J282" i="16"/>
  <c r="G282" i="16"/>
  <c r="J281" i="16"/>
  <c r="G281" i="16"/>
  <c r="J280" i="16"/>
  <c r="G280" i="16"/>
  <c r="J279" i="16"/>
  <c r="G279" i="16"/>
  <c r="J278" i="16"/>
  <c r="G278" i="16"/>
  <c r="J277" i="16"/>
  <c r="G277" i="16"/>
  <c r="J276" i="16"/>
  <c r="G276" i="16"/>
  <c r="J275" i="16"/>
  <c r="G275" i="16"/>
  <c r="J274" i="16"/>
  <c r="G274" i="16"/>
  <c r="J273" i="16"/>
  <c r="G273" i="16"/>
  <c r="J272" i="16"/>
  <c r="G272" i="16"/>
  <c r="J271" i="16"/>
  <c r="G271" i="16"/>
  <c r="J270" i="16"/>
  <c r="G270" i="16"/>
  <c r="J269" i="16"/>
  <c r="G269" i="16"/>
  <c r="J268" i="16"/>
  <c r="G268" i="16"/>
  <c r="J267" i="16"/>
  <c r="G267" i="16"/>
  <c r="J266" i="16"/>
  <c r="G266" i="16"/>
  <c r="J265" i="16"/>
  <c r="G265" i="16"/>
  <c r="J264" i="16"/>
  <c r="G264" i="16"/>
  <c r="J263" i="16"/>
  <c r="G263" i="16"/>
  <c r="J262" i="16"/>
  <c r="G262" i="16"/>
  <c r="J261" i="16"/>
  <c r="G261" i="16"/>
  <c r="J260" i="16"/>
  <c r="G260" i="16"/>
  <c r="J259" i="16"/>
  <c r="G259" i="16"/>
  <c r="J258" i="16"/>
  <c r="G258" i="16"/>
  <c r="J257" i="16"/>
  <c r="G257" i="16"/>
  <c r="J256" i="16"/>
  <c r="G256" i="16"/>
  <c r="J255" i="16"/>
  <c r="G255" i="16"/>
  <c r="J254" i="16"/>
  <c r="G254" i="16"/>
  <c r="J253" i="16"/>
  <c r="G253" i="16"/>
  <c r="J252" i="16"/>
  <c r="G252" i="16"/>
  <c r="J251" i="16"/>
  <c r="G251" i="16"/>
  <c r="J250" i="16"/>
  <c r="G250" i="16"/>
  <c r="J247" i="16"/>
  <c r="G247" i="16"/>
  <c r="J245" i="16"/>
  <c r="G245" i="16"/>
  <c r="J244" i="16"/>
  <c r="G244" i="16"/>
  <c r="J243" i="16"/>
  <c r="G243" i="16"/>
  <c r="J242" i="16"/>
  <c r="G242" i="16"/>
  <c r="J241" i="16"/>
  <c r="G241" i="16"/>
  <c r="J240" i="16"/>
  <c r="G240" i="16"/>
  <c r="J239" i="16"/>
  <c r="G239" i="16"/>
  <c r="J238" i="16"/>
  <c r="G238" i="16"/>
  <c r="J237" i="16"/>
  <c r="G237" i="16"/>
  <c r="J236" i="16"/>
  <c r="G236" i="16"/>
  <c r="J235" i="16"/>
  <c r="G235" i="16"/>
  <c r="J234" i="16"/>
  <c r="G234" i="16"/>
  <c r="J233" i="16"/>
  <c r="G233" i="16"/>
  <c r="J232" i="16"/>
  <c r="G232" i="16"/>
  <c r="J231" i="16"/>
  <c r="G231" i="16"/>
  <c r="J230" i="16"/>
  <c r="G230" i="16"/>
  <c r="J229" i="16"/>
  <c r="G228" i="16"/>
  <c r="J227" i="16"/>
  <c r="G227" i="16"/>
  <c r="J226" i="16"/>
  <c r="G226" i="16"/>
  <c r="J225" i="16"/>
  <c r="G225" i="16"/>
  <c r="J224" i="16"/>
  <c r="G224" i="16"/>
  <c r="J223" i="16"/>
  <c r="G223" i="16"/>
  <c r="J222" i="16"/>
  <c r="G222" i="16"/>
  <c r="J221" i="16"/>
  <c r="G221" i="16"/>
  <c r="J220" i="16"/>
  <c r="G220" i="16"/>
  <c r="J219" i="16"/>
  <c r="G219" i="16"/>
  <c r="J218" i="16"/>
  <c r="G218" i="16"/>
  <c r="J217" i="16"/>
  <c r="G217" i="16"/>
  <c r="J216" i="16"/>
  <c r="G216" i="16"/>
  <c r="J215" i="16"/>
  <c r="G215" i="16"/>
  <c r="J214" i="16"/>
  <c r="G214" i="16"/>
  <c r="J213" i="16"/>
  <c r="G213" i="16"/>
  <c r="J212" i="16"/>
  <c r="G212" i="16"/>
  <c r="J211" i="16"/>
  <c r="G211" i="16"/>
  <c r="J207" i="16"/>
  <c r="G207" i="16"/>
  <c r="J206" i="16"/>
  <c r="G206" i="16"/>
  <c r="J205" i="16"/>
  <c r="G205" i="16"/>
  <c r="J204" i="16"/>
  <c r="G204" i="16"/>
  <c r="J203" i="16"/>
  <c r="G203" i="16"/>
  <c r="J202" i="16"/>
  <c r="G202" i="16"/>
  <c r="J201" i="16"/>
  <c r="G201" i="16"/>
  <c r="J200" i="16"/>
  <c r="G200" i="16"/>
  <c r="J199" i="16"/>
  <c r="G199" i="16"/>
  <c r="J198" i="16"/>
  <c r="G198" i="16"/>
  <c r="J197" i="16"/>
  <c r="G197" i="16"/>
  <c r="J196" i="16"/>
  <c r="G196" i="16"/>
  <c r="J195" i="16"/>
  <c r="G195" i="16"/>
  <c r="J194" i="16"/>
  <c r="G194" i="16"/>
  <c r="J193" i="16"/>
  <c r="G193" i="16"/>
  <c r="J192" i="16"/>
  <c r="G192" i="16"/>
  <c r="J191" i="16"/>
  <c r="G191" i="16"/>
  <c r="J190" i="16"/>
  <c r="G190" i="16"/>
  <c r="J189" i="16"/>
  <c r="G189" i="16"/>
  <c r="J188" i="16"/>
  <c r="G188" i="16"/>
  <c r="J187" i="16"/>
  <c r="G187" i="16"/>
  <c r="J186" i="16"/>
  <c r="G186" i="16"/>
  <c r="J185" i="16"/>
  <c r="G185" i="16"/>
  <c r="J184" i="16"/>
  <c r="G184" i="16"/>
  <c r="J183" i="16"/>
  <c r="G183" i="16"/>
  <c r="J182" i="16"/>
  <c r="G182" i="16"/>
  <c r="J181" i="16"/>
  <c r="G181" i="16"/>
  <c r="J180" i="16"/>
  <c r="G180" i="16"/>
  <c r="J179" i="16"/>
  <c r="G179" i="16"/>
  <c r="J178" i="16"/>
  <c r="G178" i="16"/>
  <c r="J177" i="16"/>
  <c r="G177" i="16"/>
  <c r="J176" i="16"/>
  <c r="G176" i="16"/>
  <c r="J175" i="16"/>
  <c r="G175" i="16"/>
  <c r="J174" i="16"/>
  <c r="G174" i="16"/>
  <c r="J173" i="16"/>
  <c r="G173" i="16"/>
  <c r="J172" i="16"/>
  <c r="G172" i="16"/>
  <c r="J171" i="16"/>
  <c r="G171" i="16"/>
  <c r="J170" i="16"/>
  <c r="G170" i="16"/>
  <c r="J169" i="16"/>
  <c r="G169" i="16"/>
  <c r="J168" i="16"/>
  <c r="G168" i="16"/>
  <c r="J167" i="16"/>
  <c r="G167" i="16"/>
  <c r="J166" i="16"/>
  <c r="G166" i="16"/>
  <c r="J165" i="16"/>
  <c r="G165" i="16"/>
  <c r="J164" i="16"/>
  <c r="G164" i="16"/>
  <c r="J163" i="16"/>
  <c r="G163" i="16"/>
  <c r="J162" i="16"/>
  <c r="G162" i="16"/>
  <c r="J161" i="16"/>
  <c r="G161" i="16"/>
  <c r="J160" i="16"/>
  <c r="G160" i="16"/>
  <c r="J159" i="16"/>
  <c r="G159" i="16"/>
  <c r="J158" i="16"/>
  <c r="G158" i="16"/>
  <c r="J157" i="16"/>
  <c r="G157" i="16"/>
  <c r="J156" i="16"/>
  <c r="G156" i="16"/>
  <c r="J155" i="16"/>
  <c r="G155" i="16"/>
  <c r="J154" i="16"/>
  <c r="G154" i="16"/>
  <c r="J153" i="16"/>
  <c r="G153" i="16"/>
  <c r="J152" i="16"/>
  <c r="G152" i="16"/>
  <c r="J151" i="16"/>
  <c r="G151" i="16"/>
  <c r="J150" i="16"/>
  <c r="G150" i="16"/>
  <c r="J149" i="16"/>
  <c r="G149" i="16"/>
  <c r="J148" i="16"/>
  <c r="G148" i="16"/>
  <c r="J147" i="16"/>
  <c r="G147" i="16"/>
  <c r="J146" i="16"/>
  <c r="G146" i="16"/>
  <c r="J145" i="16"/>
  <c r="J144" i="16"/>
  <c r="G144" i="16"/>
  <c r="J143" i="16"/>
  <c r="G143" i="16"/>
  <c r="J142" i="16"/>
  <c r="G142" i="16"/>
  <c r="J141" i="16"/>
  <c r="G141" i="16"/>
  <c r="J140" i="16"/>
  <c r="G140" i="16"/>
  <c r="J139" i="16"/>
  <c r="G139" i="16"/>
  <c r="J138" i="16"/>
  <c r="G138" i="16"/>
  <c r="J137" i="16"/>
  <c r="G137" i="16"/>
  <c r="J136" i="16"/>
  <c r="G136" i="16"/>
  <c r="J135" i="16"/>
  <c r="G135" i="16"/>
  <c r="J134" i="16"/>
  <c r="G134" i="16"/>
  <c r="J133" i="16"/>
  <c r="G133" i="16"/>
  <c r="J132" i="16"/>
  <c r="G132" i="16"/>
  <c r="J131" i="16"/>
  <c r="G131" i="16"/>
  <c r="J130" i="16"/>
  <c r="G130" i="16"/>
  <c r="J129" i="16"/>
  <c r="G129" i="16"/>
  <c r="J128" i="16"/>
  <c r="G128" i="16"/>
  <c r="J127" i="16"/>
  <c r="G127" i="16"/>
  <c r="J126" i="16"/>
  <c r="G126" i="16"/>
  <c r="J125" i="16"/>
  <c r="G125" i="16"/>
  <c r="J124" i="16"/>
  <c r="G124" i="16"/>
  <c r="J123" i="16"/>
  <c r="G123" i="16"/>
  <c r="J122" i="16"/>
  <c r="G122" i="16"/>
  <c r="J121" i="16"/>
  <c r="G121" i="16"/>
  <c r="J120" i="16"/>
  <c r="G120" i="16"/>
  <c r="J119" i="16"/>
  <c r="G119" i="16"/>
  <c r="J118" i="16"/>
  <c r="G118" i="16"/>
  <c r="J117" i="16"/>
  <c r="G117" i="16"/>
  <c r="J116" i="16"/>
  <c r="G116" i="16"/>
  <c r="J115" i="16"/>
  <c r="G115" i="16"/>
  <c r="J114" i="16"/>
  <c r="G114" i="16"/>
  <c r="J113" i="16"/>
  <c r="G113" i="16"/>
  <c r="J112" i="16"/>
  <c r="G112" i="16"/>
  <c r="J111" i="16"/>
  <c r="G111" i="16"/>
  <c r="J110" i="16"/>
  <c r="G110" i="16"/>
  <c r="J109" i="16"/>
  <c r="G109" i="16"/>
  <c r="J108" i="16"/>
  <c r="G108" i="16"/>
  <c r="J107" i="16"/>
  <c r="G107" i="16"/>
  <c r="J106" i="16"/>
  <c r="G106" i="16"/>
  <c r="J105" i="16"/>
  <c r="G105" i="16"/>
  <c r="J104" i="16"/>
  <c r="G104" i="16"/>
  <c r="J103" i="16"/>
  <c r="G103" i="16"/>
  <c r="J102" i="16"/>
  <c r="G102" i="16"/>
  <c r="J101" i="16"/>
  <c r="G101" i="16"/>
  <c r="J100" i="16"/>
  <c r="G100" i="16"/>
  <c r="J99" i="16"/>
  <c r="G99" i="16"/>
  <c r="J98" i="16"/>
  <c r="G98" i="16"/>
  <c r="J97" i="16"/>
  <c r="G97" i="16"/>
  <c r="J96" i="16"/>
  <c r="G96" i="16"/>
  <c r="J95" i="16"/>
  <c r="G95" i="16"/>
  <c r="J94" i="16"/>
  <c r="G94" i="16"/>
  <c r="J93" i="16"/>
  <c r="G93" i="16"/>
  <c r="J92" i="16"/>
  <c r="G92" i="16"/>
  <c r="J91" i="16"/>
  <c r="G91" i="16"/>
  <c r="J90" i="16"/>
  <c r="G90" i="16"/>
  <c r="J89" i="16"/>
  <c r="G89" i="16"/>
  <c r="J88" i="16"/>
  <c r="G88" i="16"/>
  <c r="J87" i="16"/>
  <c r="G87" i="16"/>
  <c r="J86" i="16"/>
  <c r="G86" i="16"/>
  <c r="J85" i="16"/>
  <c r="G85" i="16"/>
  <c r="J84" i="16"/>
  <c r="G84" i="16"/>
  <c r="J83" i="16"/>
  <c r="G83" i="16"/>
  <c r="J82" i="16"/>
  <c r="G82" i="16"/>
  <c r="J81" i="16"/>
  <c r="G81" i="16"/>
  <c r="J80" i="16"/>
  <c r="G80" i="16"/>
  <c r="J79" i="16"/>
  <c r="G79" i="16"/>
  <c r="J78" i="16"/>
  <c r="G78" i="16"/>
  <c r="J77" i="16"/>
  <c r="G77" i="16"/>
  <c r="J76" i="16"/>
  <c r="G76" i="16"/>
  <c r="J75" i="16"/>
  <c r="G75" i="16"/>
  <c r="J74" i="16"/>
  <c r="G74" i="16"/>
  <c r="J73" i="16"/>
  <c r="G73" i="16"/>
  <c r="J72" i="16"/>
  <c r="G72" i="16"/>
  <c r="J71" i="16"/>
  <c r="G71" i="16"/>
  <c r="J70" i="16"/>
  <c r="G70" i="16"/>
  <c r="J69" i="16"/>
  <c r="G69" i="16"/>
  <c r="J68" i="16"/>
  <c r="G68" i="16"/>
  <c r="J67" i="16"/>
  <c r="G67" i="16"/>
  <c r="J66" i="16"/>
  <c r="G66" i="16"/>
  <c r="J65" i="16"/>
  <c r="G65" i="16"/>
  <c r="J64" i="16"/>
  <c r="G64" i="16"/>
  <c r="J63" i="16"/>
  <c r="G63" i="16"/>
  <c r="J62" i="16"/>
  <c r="G62" i="16"/>
  <c r="J61" i="16"/>
  <c r="G61" i="16"/>
  <c r="J60" i="16"/>
  <c r="G60" i="16"/>
  <c r="J59" i="16"/>
  <c r="G59" i="16"/>
  <c r="J58" i="16"/>
  <c r="G58" i="16"/>
  <c r="J57" i="16"/>
  <c r="G57" i="16"/>
  <c r="J56" i="16"/>
  <c r="G56" i="16"/>
  <c r="J55" i="16"/>
  <c r="G55" i="16"/>
  <c r="J54" i="16"/>
  <c r="G54" i="16"/>
  <c r="J53" i="16"/>
  <c r="G53" i="16"/>
  <c r="J52" i="16"/>
  <c r="G52" i="16"/>
  <c r="J51" i="16"/>
  <c r="G51" i="16"/>
  <c r="J50" i="16"/>
  <c r="G50" i="16"/>
  <c r="J49" i="16"/>
  <c r="G49" i="16"/>
  <c r="J48" i="16"/>
  <c r="G48" i="16"/>
  <c r="J47" i="16"/>
  <c r="G47" i="16"/>
  <c r="J46" i="16"/>
  <c r="G46" i="16"/>
  <c r="J45" i="16"/>
  <c r="G45" i="16"/>
  <c r="J44" i="16"/>
  <c r="G44" i="16"/>
  <c r="J43" i="16"/>
  <c r="G43" i="16"/>
  <c r="J42" i="16"/>
  <c r="G42" i="16"/>
  <c r="J41" i="16"/>
  <c r="G41" i="16"/>
  <c r="J40" i="16"/>
  <c r="G40" i="16"/>
  <c r="J39" i="16"/>
  <c r="G39" i="16"/>
  <c r="J38" i="16"/>
  <c r="G38" i="16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J29" i="16"/>
  <c r="G29" i="16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J10" i="16"/>
  <c r="G10" i="16"/>
  <c r="J9" i="16"/>
  <c r="G9" i="16"/>
  <c r="J8" i="16"/>
  <c r="G8" i="16"/>
  <c r="J7" i="16"/>
  <c r="M452" i="16" l="1"/>
  <c r="M454" i="16"/>
  <c r="M456" i="16"/>
  <c r="M458" i="16"/>
  <c r="M460" i="16"/>
  <c r="M462" i="16"/>
  <c r="M464" i="16"/>
  <c r="M466" i="16"/>
  <c r="M468" i="16"/>
  <c r="M470" i="16"/>
  <c r="M472" i="16"/>
  <c r="M474" i="16"/>
  <c r="M476" i="16"/>
  <c r="M478" i="16"/>
  <c r="M480" i="16"/>
  <c r="M444" i="16" l="1"/>
  <c r="H482" i="16" l="1"/>
  <c r="I482" i="16"/>
  <c r="E482" i="16"/>
  <c r="F482" i="16"/>
  <c r="F243" i="23" l="1"/>
  <c r="E243" i="23"/>
  <c r="M450" i="16"/>
  <c r="M448" i="16"/>
  <c r="M446" i="16"/>
  <c r="M442" i="16"/>
  <c r="M440" i="16"/>
  <c r="M438" i="16"/>
  <c r="M436" i="16"/>
  <c r="M434" i="16"/>
  <c r="M432" i="16"/>
  <c r="M430" i="16"/>
  <c r="M428" i="16"/>
  <c r="M426" i="16"/>
  <c r="M424" i="16"/>
  <c r="M422" i="16"/>
  <c r="M420" i="16"/>
  <c r="M418" i="16"/>
  <c r="M416" i="16"/>
  <c r="M414" i="16"/>
  <c r="M412" i="16"/>
  <c r="M410" i="16"/>
  <c r="M408" i="16"/>
  <c r="M406" i="16"/>
  <c r="M404" i="16"/>
  <c r="M402" i="16"/>
  <c r="M400" i="16"/>
  <c r="M398" i="16"/>
  <c r="M396" i="16"/>
  <c r="M394" i="16"/>
  <c r="M392" i="16"/>
  <c r="M390" i="16"/>
  <c r="M388" i="16"/>
  <c r="M386" i="16"/>
  <c r="M384" i="16"/>
  <c r="M382" i="16"/>
  <c r="M380" i="16"/>
  <c r="M378" i="16"/>
  <c r="M376" i="16"/>
  <c r="M374" i="16"/>
  <c r="M372" i="16"/>
  <c r="M370" i="16"/>
  <c r="M368" i="16"/>
  <c r="M366" i="16"/>
  <c r="M364" i="16"/>
  <c r="M362" i="16"/>
  <c r="M360" i="16"/>
  <c r="M358" i="16"/>
  <c r="M356" i="16"/>
  <c r="M354" i="16"/>
  <c r="M352" i="16"/>
  <c r="M350" i="16"/>
  <c r="M348" i="16"/>
  <c r="M346" i="16"/>
  <c r="M344" i="16"/>
  <c r="M342" i="16"/>
  <c r="M340" i="16"/>
  <c r="M338" i="16"/>
  <c r="M336" i="16"/>
  <c r="M334" i="16"/>
  <c r="M332" i="16"/>
  <c r="M330" i="16"/>
  <c r="M328" i="16"/>
  <c r="M326" i="16"/>
  <c r="M324" i="16"/>
  <c r="M322" i="16"/>
  <c r="M320" i="16"/>
  <c r="M318" i="16"/>
  <c r="M316" i="16"/>
  <c r="M314" i="16"/>
  <c r="M312" i="16"/>
  <c r="M310" i="16"/>
  <c r="M308" i="16"/>
  <c r="M306" i="16"/>
  <c r="M304" i="16"/>
  <c r="M302" i="16"/>
  <c r="M300" i="16"/>
  <c r="M298" i="16"/>
  <c r="M296" i="16"/>
  <c r="M294" i="16"/>
  <c r="M292" i="16"/>
  <c r="M290" i="16"/>
  <c r="M288" i="16"/>
  <c r="M286" i="16"/>
  <c r="M284" i="16"/>
  <c r="M282" i="16"/>
  <c r="M280" i="16"/>
  <c r="M278" i="16"/>
  <c r="M276" i="16"/>
  <c r="M274" i="16"/>
  <c r="M272" i="16"/>
  <c r="M270" i="16"/>
  <c r="M268" i="16"/>
  <c r="M266" i="16"/>
  <c r="M264" i="16"/>
  <c r="M262" i="16"/>
  <c r="M260" i="16"/>
  <c r="M258" i="16"/>
  <c r="M256" i="16"/>
  <c r="M254" i="16"/>
  <c r="M252" i="16"/>
  <c r="M250" i="16"/>
  <c r="M246" i="16"/>
  <c r="M244" i="16"/>
  <c r="M242" i="16"/>
  <c r="M240" i="16"/>
  <c r="M238" i="16"/>
  <c r="M236" i="16"/>
  <c r="M234" i="16"/>
  <c r="M232" i="16"/>
  <c r="M230" i="16"/>
  <c r="M228" i="16"/>
  <c r="M226" i="16"/>
  <c r="M224" i="16"/>
  <c r="M222" i="16"/>
  <c r="M220" i="16"/>
  <c r="M218" i="16"/>
  <c r="M216" i="16"/>
  <c r="M214" i="16"/>
  <c r="M212" i="16"/>
  <c r="M210" i="16"/>
  <c r="M208" i="16"/>
  <c r="M206" i="16"/>
  <c r="M204" i="16"/>
  <c r="M202" i="16"/>
  <c r="M200" i="16"/>
  <c r="M198" i="16"/>
  <c r="M196" i="16"/>
  <c r="M194" i="16"/>
  <c r="M192" i="16"/>
  <c r="M190" i="16"/>
  <c r="M188" i="16"/>
  <c r="M182" i="16"/>
  <c r="M180" i="16"/>
  <c r="M178" i="16"/>
  <c r="M176" i="16"/>
  <c r="M174" i="16"/>
  <c r="M172" i="16"/>
  <c r="M170" i="16"/>
  <c r="M168" i="16"/>
  <c r="M166" i="16"/>
  <c r="M164" i="16"/>
  <c r="M162" i="16"/>
  <c r="M160" i="16"/>
  <c r="M158" i="16"/>
  <c r="M154" i="16"/>
  <c r="M152" i="16"/>
  <c r="M150" i="16"/>
  <c r="M148" i="16"/>
  <c r="M146" i="16"/>
  <c r="M144" i="16"/>
  <c r="M142" i="16"/>
  <c r="M140" i="16"/>
  <c r="M138" i="16"/>
  <c r="M136" i="16"/>
  <c r="M134" i="16"/>
  <c r="M132" i="16"/>
  <c r="M130" i="16"/>
  <c r="M128" i="16"/>
  <c r="M126" i="16"/>
  <c r="M124" i="16"/>
  <c r="M122" i="16"/>
  <c r="M120" i="16"/>
  <c r="M118" i="16"/>
  <c r="M116" i="16"/>
  <c r="M114" i="16"/>
  <c r="M112" i="16"/>
  <c r="M110" i="16"/>
  <c r="M108" i="16"/>
  <c r="M106" i="16"/>
  <c r="M104" i="16"/>
  <c r="M102" i="16"/>
  <c r="M100" i="16"/>
  <c r="M98" i="16"/>
  <c r="M96" i="16"/>
  <c r="M94" i="16"/>
  <c r="M92" i="16"/>
  <c r="M90" i="16"/>
  <c r="M88" i="16"/>
  <c r="M86" i="16"/>
  <c r="M84" i="16"/>
  <c r="M82" i="16"/>
  <c r="M80" i="16"/>
  <c r="M78" i="16"/>
  <c r="M76" i="16"/>
  <c r="M74" i="16"/>
  <c r="M72" i="16"/>
  <c r="M70" i="16"/>
  <c r="M68" i="16"/>
  <c r="M66" i="16"/>
  <c r="M64" i="16"/>
  <c r="M62" i="16"/>
  <c r="M60" i="16"/>
  <c r="M58" i="16"/>
  <c r="M56" i="16"/>
  <c r="M55" i="16"/>
  <c r="M53" i="16"/>
  <c r="M51" i="16"/>
  <c r="M49" i="16"/>
  <c r="M47" i="16"/>
  <c r="M45" i="16"/>
  <c r="M43" i="16"/>
  <c r="M41" i="16"/>
  <c r="M39" i="16"/>
  <c r="M37" i="16"/>
  <c r="M35" i="16"/>
  <c r="M33" i="16"/>
  <c r="M31" i="16"/>
  <c r="M29" i="16"/>
  <c r="M27" i="16"/>
  <c r="M25" i="16"/>
  <c r="M23" i="16"/>
  <c r="M19" i="16"/>
  <c r="M17" i="16"/>
  <c r="M15" i="16"/>
  <c r="M13" i="16"/>
  <c r="M11" i="16"/>
  <c r="M9" i="16"/>
  <c r="F244" i="23" l="1"/>
  <c r="G243" i="23"/>
  <c r="M186" i="16"/>
  <c r="M184" i="16"/>
  <c r="K482" i="16"/>
  <c r="G482" i="16"/>
  <c r="J482" i="16"/>
  <c r="G247" i="23" l="1"/>
  <c r="K486" i="16"/>
  <c r="G486" i="16"/>
  <c r="E8" i="5"/>
  <c r="J486" i="16"/>
  <c r="E7" i="5"/>
  <c r="E5" i="22" l="1"/>
  <c r="F5" i="22" s="1"/>
  <c r="E6" i="22"/>
  <c r="F6" i="22" s="1"/>
  <c r="F10" i="6"/>
  <c r="E7" i="22" l="1"/>
  <c r="F7" i="22" s="1"/>
  <c r="I5" i="17"/>
  <c r="I6" i="17" s="1"/>
  <c r="F4" i="19" l="1"/>
  <c r="D14" i="22" l="1"/>
  <c r="F14" i="22" s="1"/>
  <c r="F15" i="22" s="1"/>
  <c r="H6" i="17" l="1"/>
  <c r="D239" i="1" l="1"/>
  <c r="E4" i="20" l="1"/>
  <c r="F4" i="20" s="1"/>
  <c r="G4" i="20" s="1"/>
  <c r="F18" i="6" l="1"/>
  <c r="D6" i="1" l="1"/>
  <c r="D4" i="1" l="1"/>
  <c r="D18" i="15" l="1"/>
  <c r="G5" i="19" l="1"/>
  <c r="G4" i="19"/>
  <c r="E8" i="22" s="1"/>
  <c r="F8" i="22" s="1"/>
  <c r="F12" i="6" l="1"/>
  <c r="F8" i="6"/>
  <c r="E20" i="22"/>
  <c r="G20" i="22"/>
  <c r="F20" i="22" s="1"/>
  <c r="F13" i="5"/>
  <c r="G6" i="19"/>
  <c r="E9" i="22" s="1"/>
  <c r="F9" i="22" s="1"/>
  <c r="F10" i="22" s="1"/>
  <c r="F14" i="5"/>
  <c r="F13" i="6" l="1"/>
  <c r="F14" i="6" s="1"/>
  <c r="E19" i="22"/>
  <c r="F17" i="5"/>
  <c r="C240" i="1" l="1"/>
  <c r="I1047936" i="16" l="1"/>
  <c r="F19" i="22" l="1"/>
  <c r="E10" i="5"/>
  <c r="D8" i="1"/>
  <c r="F8" i="1" s="1"/>
  <c r="D36" i="1"/>
  <c r="F36" i="1" s="1"/>
  <c r="D65" i="1"/>
  <c r="F65" i="1" s="1"/>
  <c r="D81" i="1"/>
  <c r="F81" i="1" s="1"/>
  <c r="D97" i="1"/>
  <c r="F97" i="1" s="1"/>
  <c r="D105" i="1"/>
  <c r="F105" i="1" s="1"/>
  <c r="D112" i="1"/>
  <c r="F112" i="1" s="1"/>
  <c r="D117" i="1"/>
  <c r="F117" i="1" s="1"/>
  <c r="D123" i="1"/>
  <c r="F123" i="1" s="1"/>
  <c r="D128" i="1"/>
  <c r="F128" i="1" s="1"/>
  <c r="D133" i="1"/>
  <c r="F133" i="1" s="1"/>
  <c r="D139" i="1"/>
  <c r="F139" i="1" s="1"/>
  <c r="D144" i="1"/>
  <c r="F144" i="1" s="1"/>
  <c r="D149" i="1"/>
  <c r="F149" i="1" s="1"/>
  <c r="D155" i="1"/>
  <c r="F155" i="1" s="1"/>
  <c r="D160" i="1"/>
  <c r="F160" i="1" s="1"/>
  <c r="D165" i="1"/>
  <c r="F165" i="1" s="1"/>
  <c r="D171" i="1"/>
  <c r="F171" i="1" s="1"/>
  <c r="D176" i="1"/>
  <c r="F176" i="1" s="1"/>
  <c r="D181" i="1"/>
  <c r="F181" i="1" s="1"/>
  <c r="D187" i="1"/>
  <c r="F187" i="1" s="1"/>
  <c r="D192" i="1"/>
  <c r="F192" i="1" s="1"/>
  <c r="D197" i="1"/>
  <c r="F197" i="1" s="1"/>
  <c r="D203" i="1"/>
  <c r="F203" i="1" s="1"/>
  <c r="D208" i="1"/>
  <c r="F208" i="1" s="1"/>
  <c r="D213" i="1"/>
  <c r="F213" i="1" s="1"/>
  <c r="D219" i="1"/>
  <c r="F219" i="1" s="1"/>
  <c r="D224" i="1"/>
  <c r="F224" i="1" s="1"/>
  <c r="D229" i="1"/>
  <c r="F229" i="1" s="1"/>
  <c r="D235" i="1"/>
  <c r="F235" i="1" s="1"/>
  <c r="D116" i="1"/>
  <c r="F116" i="1" s="1"/>
  <c r="D132" i="1"/>
  <c r="F132" i="1" s="1"/>
  <c r="D153" i="1"/>
  <c r="F153" i="1" s="1"/>
  <c r="D169" i="1"/>
  <c r="F169" i="1" s="1"/>
  <c r="D185" i="1"/>
  <c r="F185" i="1" s="1"/>
  <c r="D201" i="1"/>
  <c r="F201" i="1" s="1"/>
  <c r="D217" i="1"/>
  <c r="F217" i="1" s="1"/>
  <c r="F239" i="1"/>
  <c r="D7" i="1"/>
  <c r="F7" i="1" s="1"/>
  <c r="D24" i="1"/>
  <c r="F24" i="1" s="1"/>
  <c r="D40" i="1"/>
  <c r="F40" i="1" s="1"/>
  <c r="D56" i="1"/>
  <c r="F56" i="1" s="1"/>
  <c r="D68" i="1"/>
  <c r="F68" i="1" s="1"/>
  <c r="D76" i="1"/>
  <c r="F76" i="1" s="1"/>
  <c r="D84" i="1"/>
  <c r="F84" i="1" s="1"/>
  <c r="D92" i="1"/>
  <c r="F92" i="1" s="1"/>
  <c r="D100" i="1"/>
  <c r="F100" i="1" s="1"/>
  <c r="D108" i="1"/>
  <c r="F108" i="1" s="1"/>
  <c r="D113" i="1"/>
  <c r="F113" i="1" s="1"/>
  <c r="D119" i="1"/>
  <c r="F119" i="1" s="1"/>
  <c r="D124" i="1"/>
  <c r="F124" i="1" s="1"/>
  <c r="D129" i="1"/>
  <c r="F129" i="1" s="1"/>
  <c r="D135" i="1"/>
  <c r="F135" i="1" s="1"/>
  <c r="D140" i="1"/>
  <c r="F140" i="1" s="1"/>
  <c r="D145" i="1"/>
  <c r="F145" i="1" s="1"/>
  <c r="D151" i="1"/>
  <c r="F151" i="1" s="1"/>
  <c r="D156" i="1"/>
  <c r="F156" i="1" s="1"/>
  <c r="D161" i="1"/>
  <c r="F161" i="1" s="1"/>
  <c r="D167" i="1"/>
  <c r="F167" i="1" s="1"/>
  <c r="D172" i="1"/>
  <c r="F172" i="1" s="1"/>
  <c r="D177" i="1"/>
  <c r="F177" i="1" s="1"/>
  <c r="D183" i="1"/>
  <c r="F183" i="1" s="1"/>
  <c r="D188" i="1"/>
  <c r="F188" i="1" s="1"/>
  <c r="D193" i="1"/>
  <c r="F193" i="1" s="1"/>
  <c r="D199" i="1"/>
  <c r="F199" i="1" s="1"/>
  <c r="D204" i="1"/>
  <c r="F204" i="1" s="1"/>
  <c r="D209" i="1"/>
  <c r="F209" i="1" s="1"/>
  <c r="D215" i="1"/>
  <c r="F215" i="1" s="1"/>
  <c r="D220" i="1"/>
  <c r="F220" i="1" s="1"/>
  <c r="D225" i="1"/>
  <c r="F225" i="1" s="1"/>
  <c r="D231" i="1"/>
  <c r="F231" i="1" s="1"/>
  <c r="D236" i="1"/>
  <c r="F236" i="1" s="1"/>
  <c r="D32" i="1"/>
  <c r="F32" i="1" s="1"/>
  <c r="D64" i="1"/>
  <c r="F64" i="1" s="1"/>
  <c r="D80" i="1"/>
  <c r="F80" i="1" s="1"/>
  <c r="D96" i="1"/>
  <c r="F96" i="1" s="1"/>
  <c r="D111" i="1"/>
  <c r="F111" i="1" s="1"/>
  <c r="D127" i="1"/>
  <c r="F127" i="1" s="1"/>
  <c r="D137" i="1"/>
  <c r="F137" i="1" s="1"/>
  <c r="D148" i="1"/>
  <c r="F148" i="1" s="1"/>
  <c r="D164" i="1"/>
  <c r="F164" i="1" s="1"/>
  <c r="D180" i="1"/>
  <c r="F180" i="1" s="1"/>
  <c r="D191" i="1"/>
  <c r="F191" i="1" s="1"/>
  <c r="D207" i="1"/>
  <c r="F207" i="1" s="1"/>
  <c r="D223" i="1"/>
  <c r="F223" i="1" s="1"/>
  <c r="D233" i="1"/>
  <c r="F233" i="1" s="1"/>
  <c r="D12" i="1"/>
  <c r="F12" i="1" s="1"/>
  <c r="D28" i="1"/>
  <c r="F28" i="1" s="1"/>
  <c r="D44" i="1"/>
  <c r="F44" i="1" s="1"/>
  <c r="D60" i="1"/>
  <c r="F60" i="1" s="1"/>
  <c r="D69" i="1"/>
  <c r="F69" i="1" s="1"/>
  <c r="D77" i="1"/>
  <c r="F77" i="1" s="1"/>
  <c r="D85" i="1"/>
  <c r="F85" i="1" s="1"/>
  <c r="D93" i="1"/>
  <c r="F93" i="1" s="1"/>
  <c r="D101" i="1"/>
  <c r="F101" i="1" s="1"/>
  <c r="D109" i="1"/>
  <c r="F109" i="1" s="1"/>
  <c r="D115" i="1"/>
  <c r="F115" i="1" s="1"/>
  <c r="D120" i="1"/>
  <c r="F120" i="1" s="1"/>
  <c r="D125" i="1"/>
  <c r="F125" i="1" s="1"/>
  <c r="D131" i="1"/>
  <c r="F131" i="1" s="1"/>
  <c r="D136" i="1"/>
  <c r="F136" i="1" s="1"/>
  <c r="D141" i="1"/>
  <c r="F141" i="1" s="1"/>
  <c r="D147" i="1"/>
  <c r="F147" i="1" s="1"/>
  <c r="D152" i="1"/>
  <c r="F152" i="1" s="1"/>
  <c r="D157" i="1"/>
  <c r="F157" i="1" s="1"/>
  <c r="D163" i="1"/>
  <c r="F163" i="1" s="1"/>
  <c r="D168" i="1"/>
  <c r="F168" i="1" s="1"/>
  <c r="D173" i="1"/>
  <c r="F173" i="1" s="1"/>
  <c r="D179" i="1"/>
  <c r="F179" i="1" s="1"/>
  <c r="D184" i="1"/>
  <c r="F184" i="1" s="1"/>
  <c r="D189" i="1"/>
  <c r="F189" i="1" s="1"/>
  <c r="D195" i="1"/>
  <c r="F195" i="1" s="1"/>
  <c r="D200" i="1"/>
  <c r="F200" i="1" s="1"/>
  <c r="D205" i="1"/>
  <c r="F205" i="1" s="1"/>
  <c r="D211" i="1"/>
  <c r="F211" i="1" s="1"/>
  <c r="D216" i="1"/>
  <c r="F216" i="1" s="1"/>
  <c r="D221" i="1"/>
  <c r="F221" i="1" s="1"/>
  <c r="D227" i="1"/>
  <c r="F227" i="1" s="1"/>
  <c r="D232" i="1"/>
  <c r="F232" i="1" s="1"/>
  <c r="D237" i="1"/>
  <c r="F237" i="1" s="1"/>
  <c r="D16" i="1"/>
  <c r="F16" i="1" s="1"/>
  <c r="D48" i="1"/>
  <c r="F48" i="1" s="1"/>
  <c r="D72" i="1"/>
  <c r="F72" i="1" s="1"/>
  <c r="D88" i="1"/>
  <c r="F88" i="1" s="1"/>
  <c r="D104" i="1"/>
  <c r="F104" i="1" s="1"/>
  <c r="D121" i="1"/>
  <c r="F121" i="1" s="1"/>
  <c r="D143" i="1"/>
  <c r="F143" i="1" s="1"/>
  <c r="D159" i="1"/>
  <c r="F159" i="1" s="1"/>
  <c r="D175" i="1"/>
  <c r="F175" i="1" s="1"/>
  <c r="D196" i="1"/>
  <c r="F196" i="1" s="1"/>
  <c r="D212" i="1"/>
  <c r="F212" i="1" s="1"/>
  <c r="D228" i="1"/>
  <c r="F228" i="1" s="1"/>
  <c r="D107" i="1"/>
  <c r="F107" i="1" s="1"/>
  <c r="D91" i="1"/>
  <c r="F91" i="1" s="1"/>
  <c r="D75" i="1"/>
  <c r="F75" i="1" s="1"/>
  <c r="D59" i="1"/>
  <c r="F59" i="1" s="1"/>
  <c r="D43" i="1"/>
  <c r="F43" i="1" s="1"/>
  <c r="D27" i="1"/>
  <c r="F27" i="1" s="1"/>
  <c r="D11" i="1"/>
  <c r="F11" i="1" s="1"/>
  <c r="D230" i="1"/>
  <c r="F230" i="1" s="1"/>
  <c r="D214" i="1"/>
  <c r="F214" i="1" s="1"/>
  <c r="D198" i="1"/>
  <c r="F198" i="1" s="1"/>
  <c r="D182" i="1"/>
  <c r="F182" i="1" s="1"/>
  <c r="D166" i="1"/>
  <c r="F166" i="1" s="1"/>
  <c r="D150" i="1"/>
  <c r="F150" i="1" s="1"/>
  <c r="D134" i="1"/>
  <c r="F134" i="1" s="1"/>
  <c r="D118" i="1"/>
  <c r="F118" i="1" s="1"/>
  <c r="D102" i="1"/>
  <c r="F102" i="1" s="1"/>
  <c r="D86" i="1"/>
  <c r="F86" i="1" s="1"/>
  <c r="D70" i="1"/>
  <c r="F70" i="1" s="1"/>
  <c r="D54" i="1"/>
  <c r="F54" i="1" s="1"/>
  <c r="D38" i="1"/>
  <c r="F38" i="1" s="1"/>
  <c r="D22" i="1"/>
  <c r="F22" i="1" s="1"/>
  <c r="D5" i="1"/>
  <c r="D49" i="1"/>
  <c r="F49" i="1" s="1"/>
  <c r="D33" i="1"/>
  <c r="F33" i="1" s="1"/>
  <c r="D17" i="1"/>
  <c r="F17" i="1" s="1"/>
  <c r="D94" i="1"/>
  <c r="F94" i="1" s="1"/>
  <c r="D62" i="1"/>
  <c r="F62" i="1" s="1"/>
  <c r="D14" i="1"/>
  <c r="F14" i="1" s="1"/>
  <c r="D41" i="1"/>
  <c r="F41" i="1" s="1"/>
  <c r="D95" i="1"/>
  <c r="F95" i="1" s="1"/>
  <c r="D63" i="1"/>
  <c r="F63" i="1" s="1"/>
  <c r="D31" i="1"/>
  <c r="F31" i="1" s="1"/>
  <c r="D234" i="1"/>
  <c r="F234" i="1" s="1"/>
  <c r="D186" i="1"/>
  <c r="F186" i="1" s="1"/>
  <c r="D138" i="1"/>
  <c r="F138" i="1" s="1"/>
  <c r="D90" i="1"/>
  <c r="F90" i="1" s="1"/>
  <c r="D42" i="1"/>
  <c r="F42" i="1" s="1"/>
  <c r="D37" i="1"/>
  <c r="F37" i="1" s="1"/>
  <c r="D21" i="1"/>
  <c r="F21" i="1" s="1"/>
  <c r="D103" i="1"/>
  <c r="F103" i="1" s="1"/>
  <c r="D87" i="1"/>
  <c r="F87" i="1" s="1"/>
  <c r="D71" i="1"/>
  <c r="F71" i="1" s="1"/>
  <c r="D55" i="1"/>
  <c r="F55" i="1" s="1"/>
  <c r="D39" i="1"/>
  <c r="F39" i="1" s="1"/>
  <c r="D23" i="1"/>
  <c r="F23" i="1" s="1"/>
  <c r="F6" i="1"/>
  <c r="D226" i="1"/>
  <c r="F226" i="1" s="1"/>
  <c r="D210" i="1"/>
  <c r="F210" i="1" s="1"/>
  <c r="D194" i="1"/>
  <c r="F194" i="1" s="1"/>
  <c r="D178" i="1"/>
  <c r="F178" i="1" s="1"/>
  <c r="D162" i="1"/>
  <c r="F162" i="1" s="1"/>
  <c r="D146" i="1"/>
  <c r="F146" i="1" s="1"/>
  <c r="D130" i="1"/>
  <c r="F130" i="1" s="1"/>
  <c r="D114" i="1"/>
  <c r="F114" i="1" s="1"/>
  <c r="D98" i="1"/>
  <c r="F98" i="1" s="1"/>
  <c r="D82" i="1"/>
  <c r="F82" i="1" s="1"/>
  <c r="D66" i="1"/>
  <c r="F66" i="1" s="1"/>
  <c r="D50" i="1"/>
  <c r="F50" i="1" s="1"/>
  <c r="D34" i="1"/>
  <c r="F34" i="1" s="1"/>
  <c r="D18" i="1"/>
  <c r="F18" i="1" s="1"/>
  <c r="D61" i="1"/>
  <c r="F61" i="1" s="1"/>
  <c r="D45" i="1"/>
  <c r="F45" i="1" s="1"/>
  <c r="D29" i="1"/>
  <c r="F29" i="1" s="1"/>
  <c r="D13" i="1"/>
  <c r="F13" i="1" s="1"/>
  <c r="D78" i="1"/>
  <c r="F78" i="1" s="1"/>
  <c r="D30" i="1"/>
  <c r="F30" i="1" s="1"/>
  <c r="D57" i="1"/>
  <c r="F57" i="1" s="1"/>
  <c r="D9" i="1"/>
  <c r="F9" i="1" s="1"/>
  <c r="D79" i="1"/>
  <c r="F79" i="1" s="1"/>
  <c r="D15" i="1"/>
  <c r="F15" i="1" s="1"/>
  <c r="D218" i="1"/>
  <c r="F218" i="1" s="1"/>
  <c r="D170" i="1"/>
  <c r="F170" i="1" s="1"/>
  <c r="D122" i="1"/>
  <c r="F122" i="1" s="1"/>
  <c r="D74" i="1"/>
  <c r="F74" i="1" s="1"/>
  <c r="D26" i="1"/>
  <c r="F26" i="1" s="1"/>
  <c r="D53" i="1"/>
  <c r="F53" i="1" s="1"/>
  <c r="D99" i="1"/>
  <c r="F99" i="1" s="1"/>
  <c r="D83" i="1"/>
  <c r="F83" i="1" s="1"/>
  <c r="D67" i="1"/>
  <c r="F67" i="1" s="1"/>
  <c r="D51" i="1"/>
  <c r="F51" i="1" s="1"/>
  <c r="D35" i="1"/>
  <c r="F35" i="1" s="1"/>
  <c r="D19" i="1"/>
  <c r="F19" i="1" s="1"/>
  <c r="D238" i="1"/>
  <c r="F238" i="1" s="1"/>
  <c r="D222" i="1"/>
  <c r="F222" i="1" s="1"/>
  <c r="D206" i="1"/>
  <c r="F206" i="1" s="1"/>
  <c r="D190" i="1"/>
  <c r="F190" i="1" s="1"/>
  <c r="D174" i="1"/>
  <c r="F174" i="1" s="1"/>
  <c r="D158" i="1"/>
  <c r="F158" i="1" s="1"/>
  <c r="D142" i="1"/>
  <c r="F142" i="1" s="1"/>
  <c r="D126" i="1"/>
  <c r="F126" i="1" s="1"/>
  <c r="D110" i="1"/>
  <c r="F110" i="1" s="1"/>
  <c r="D46" i="1"/>
  <c r="F46" i="1" s="1"/>
  <c r="D25" i="1"/>
  <c r="F25" i="1" s="1"/>
  <c r="D47" i="1"/>
  <c r="F47" i="1" s="1"/>
  <c r="D202" i="1"/>
  <c r="F202" i="1" s="1"/>
  <c r="D154" i="1"/>
  <c r="F154" i="1" s="1"/>
  <c r="D106" i="1"/>
  <c r="F106" i="1" s="1"/>
  <c r="D58" i="1"/>
  <c r="F58" i="1" s="1"/>
  <c r="D10" i="1"/>
  <c r="F10" i="1" s="1"/>
  <c r="D73" i="1"/>
  <c r="F73" i="1" s="1"/>
  <c r="D20" i="1"/>
  <c r="F20" i="1" s="1"/>
  <c r="D89" i="1"/>
  <c r="F89" i="1" s="1"/>
  <c r="D52" i="1"/>
  <c r="F52" i="1" s="1"/>
  <c r="F5" i="1" l="1"/>
  <c r="D240" i="1"/>
  <c r="D245" i="1" s="1"/>
  <c r="F4" i="1"/>
  <c r="F240" i="1" l="1"/>
  <c r="E243" i="1" s="1"/>
  <c r="F15" i="6" l="1"/>
  <c r="G21" i="22"/>
  <c r="F21" i="22" s="1"/>
  <c r="F25" i="22" s="1"/>
  <c r="F17" i="6" l="1"/>
  <c r="F16" i="6"/>
  <c r="F11" i="6"/>
  <c r="G25" i="22"/>
  <c r="G15" i="6"/>
  <c r="D21" i="22"/>
</calcChain>
</file>

<file path=xl/sharedStrings.xml><?xml version="1.0" encoding="utf-8"?>
<sst xmlns="http://schemas.openxmlformats.org/spreadsheetml/2006/main" count="2658" uniqueCount="1474">
  <si>
    <t>Распределение электроэнергии на общедомовые нужды</t>
  </si>
  <si>
    <t>№</t>
  </si>
  <si>
    <t>Собственник</t>
  </si>
  <si>
    <t>Кв.м.</t>
  </si>
  <si>
    <t>Формула 12, кВт/ч</t>
  </si>
  <si>
    <t>Тариф</t>
  </si>
  <si>
    <t>Сумма, рубли</t>
  </si>
  <si>
    <t>№ счётчика</t>
  </si>
  <si>
    <t>Потребление, кВт.ч.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</si>
  <si>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</si>
  <si>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</si>
  <si>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</si>
  <si>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</si>
  <si>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</si>
  <si>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</si>
  <si>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</si>
  <si>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</si>
  <si>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</si>
  <si>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</si>
  <si>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</si>
  <si>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</si>
  <si>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</si>
  <si>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</si>
  <si>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</si>
  <si>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</si>
  <si>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</si>
  <si>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</si>
  <si>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</si>
  <si>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</si>
  <si>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</si>
  <si>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</si>
  <si>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Приказчикова Светлана Владимировна</t>
  </si>
  <si>
    <t xml:space="preserve">ООО УК"Инвестстройкомплекс" </t>
  </si>
  <si>
    <t>Зимогляд Елена Леонидовна</t>
  </si>
  <si>
    <t>Даминуца Виорел Константинович
Даминуца Аурика Лазаревна</t>
  </si>
  <si>
    <t>Абрамова Екатерина Александровна</t>
  </si>
  <si>
    <t>Хамицевич Зухра Сергеевна</t>
  </si>
  <si>
    <t>Рюкин Александр Трофимович</t>
  </si>
  <si>
    <t>Масленникова Наталья Юрьевна</t>
  </si>
  <si>
    <t>Бутушина Светолана владимировна</t>
  </si>
  <si>
    <t>Ратушный Олег Владимирович</t>
  </si>
  <si>
    <t>Василенкова Наталья Николаевна</t>
  </si>
  <si>
    <t>Зимина Ирина Валерьевна</t>
  </si>
  <si>
    <t>Бубновская Анжелика Александровна</t>
  </si>
  <si>
    <t>Горячий Николай Николаевич</t>
  </si>
  <si>
    <t>Черняева Нина Васильевна</t>
  </si>
  <si>
    <t>Туманова Надежда Ивановна</t>
  </si>
  <si>
    <t>Кинжалов Андрей Викторович</t>
  </si>
  <si>
    <t>Николаев Виктор Доброславович</t>
  </si>
  <si>
    <t>Иванова Елена Васильевна,
Крюков Павел Викторович</t>
  </si>
  <si>
    <t>Мамаев Антон  Андреевич</t>
  </si>
  <si>
    <t>Чухчина Елена Елисеевна</t>
  </si>
  <si>
    <t>Cкрипкина Маргарита Витальевна</t>
  </si>
  <si>
    <t>Мастрюков Константин Геннадьевич</t>
  </si>
  <si>
    <t>Семенова Ольга Васильевна</t>
  </si>
  <si>
    <t>Угадчиков Игорь Владимирович</t>
  </si>
  <si>
    <t>Куликова Оксана Николаевна,
Куликова Евгения Сергеевна,
Куликов Святослав Сергеевич</t>
  </si>
  <si>
    <t>Бобрико Ирина Викторовна</t>
  </si>
  <si>
    <t>Пастухова Елена Михайловна</t>
  </si>
  <si>
    <t>Фирсов Юрий Александрович</t>
  </si>
  <si>
    <t>Макарова Елена Юрьевна</t>
  </si>
  <si>
    <t>Сергеева Юлия Викторовна</t>
  </si>
  <si>
    <t>Сотсков Андрей Владимирович,
Измайлова Диана Ансаровна</t>
  </si>
  <si>
    <t>Петрова Елена Степановна</t>
  </si>
  <si>
    <t>Башелейшвили Владимир Валикович</t>
  </si>
  <si>
    <t>Волкова Валентина Егоровна</t>
  </si>
  <si>
    <t>Бобунова Анжелика Леонидовна</t>
  </si>
  <si>
    <t>Башкалин Евгений Александрович</t>
  </si>
  <si>
    <t>Кудрявцев Андрей Витальевич</t>
  </si>
  <si>
    <t>Полякова Валентина Гавриловна</t>
  </si>
  <si>
    <t>Авакян Гамлет Врежович</t>
  </si>
  <si>
    <t>Жигалин Дмитрий Александрович</t>
  </si>
  <si>
    <t>Иванова Анастасия Андреевна</t>
  </si>
  <si>
    <t>Мамзалова Олеся Александрович,
Мамзалова Андрей Викторович</t>
  </si>
  <si>
    <t>Кулина Валентина Федоровна</t>
  </si>
  <si>
    <t>Холодкова Ольга Анатольевна</t>
  </si>
  <si>
    <t>Крайник Владислав Михайлович</t>
  </si>
  <si>
    <t>Капинос Дмитрий Евгеньевич</t>
  </si>
  <si>
    <t>Фещенко Яна Борисовна</t>
  </si>
  <si>
    <t>Левинова Ольга Владимировна</t>
  </si>
  <si>
    <t>Климанова Елена Николаевна</t>
  </si>
  <si>
    <t>Голынькова Ольга Викторовна
(собственник Эль-Сайед несов)</t>
  </si>
  <si>
    <t>Абакелия Елгуджа Велодиевич</t>
  </si>
  <si>
    <t>Бочаров Сергей Аркадьевич</t>
  </si>
  <si>
    <t>Четверикова Татьяна Васильевна</t>
  </si>
  <si>
    <t>Шестаков Андрей Игоревич</t>
  </si>
  <si>
    <t>Ватов Антон Антонович</t>
  </si>
  <si>
    <t>Велькина Марина Александровна</t>
  </si>
  <si>
    <t>Мазерати Наталья Викторовна</t>
  </si>
  <si>
    <t>Зеленова Ольга Александровна</t>
  </si>
  <si>
    <t>Нагоева Светлана Геннадьевна</t>
  </si>
  <si>
    <t>Монхаева Нина Васильевна</t>
  </si>
  <si>
    <t>Золотарева Людмила Витальевна</t>
  </si>
  <si>
    <t>Мигачева Галина Андреевна</t>
  </si>
  <si>
    <t>Гриценко Виталий Филиппович</t>
  </si>
  <si>
    <t>Корытников Ян Михайлович,
Корытникова Ирина Александровна</t>
  </si>
  <si>
    <t>Пантелеева  Лариса Николаевна</t>
  </si>
  <si>
    <t>Зиберев Сергей Александрович, 
Фетисова Елена Сергеевна</t>
  </si>
  <si>
    <t>Жунку Корина</t>
  </si>
  <si>
    <t>Мелков Дмитрий Алексеевич</t>
  </si>
  <si>
    <t>Асхадуллина Татьяна Викторовна</t>
  </si>
  <si>
    <t>Сахаров Александр Васильевич</t>
  </si>
  <si>
    <t>Вашукова Анастасия Михайловна</t>
  </si>
  <si>
    <t>Кувшинов Сернгей Сергеевч</t>
  </si>
  <si>
    <t>Майоров Алексей Владимович</t>
  </si>
  <si>
    <t>Аринин  Владимир Юрьевич</t>
  </si>
  <si>
    <t>Щекунов Василий Дмитриевич</t>
  </si>
  <si>
    <t>Юртаев Иван Александрович 
(нет акта приемки)</t>
  </si>
  <si>
    <t>Чернявский  Алексей Алексеевич</t>
  </si>
  <si>
    <t>Куц Валерий Валентинович</t>
  </si>
  <si>
    <t>Большаков Алексей Сергеевич</t>
  </si>
  <si>
    <t>Фоминов Глеб Владимирович</t>
  </si>
  <si>
    <t>Рашидова Юлия Александровна</t>
  </si>
  <si>
    <t>Куцева Ольга Владимировна</t>
  </si>
  <si>
    <t>Колякин Алексей Александрович</t>
  </si>
  <si>
    <t>Гуртов Александр Александрович</t>
  </si>
  <si>
    <t>Гавриленко Валериан Иванович</t>
  </si>
  <si>
    <t>Гулина Нина Николаевна(исправить)</t>
  </si>
  <si>
    <t>Чучанов Павел Сергеевич,
Холмская Вера Алексеевна</t>
  </si>
  <si>
    <t>Аксенов Николай Анатольевич</t>
  </si>
  <si>
    <t>Ларкина Марина Александровна</t>
  </si>
  <si>
    <t>Каравайченко Елена Вячеславовна</t>
  </si>
  <si>
    <t>Бобешко Андрей Николаевич</t>
  </si>
  <si>
    <t>Пелешко Сергей Анатольевич</t>
  </si>
  <si>
    <t>Порицкий Александр Александрович</t>
  </si>
  <si>
    <t>Молотова Светлана Алексеевна</t>
  </si>
  <si>
    <t>Cамошкин Алексей Геннадьевич</t>
  </si>
  <si>
    <t>Орлов Алексей Николаевич</t>
  </si>
  <si>
    <t>Невмержецкая Татьяна Николаевна</t>
  </si>
  <si>
    <t>Конюхов Максим Сергеевич</t>
  </si>
  <si>
    <t>Сокур Елена Витальевна</t>
  </si>
  <si>
    <t>Миюц Ирина Валерьевна</t>
  </si>
  <si>
    <t>Бормотова  Анна Олеговна</t>
  </si>
  <si>
    <t>Эрдниев Баатр Игоревич</t>
  </si>
  <si>
    <t>Балясникова Ирина Николаевна</t>
  </si>
  <si>
    <t>Ирлицина Елена Викторовна</t>
  </si>
  <si>
    <t>Левченко Валентина Андреевна</t>
  </si>
  <si>
    <t>Телегин Николай Николаевич(только акт)</t>
  </si>
  <si>
    <t>Сырлтанов Рустем Наилевич</t>
  </si>
  <si>
    <t>Шалунова Мария Вадимовна</t>
  </si>
  <si>
    <t>Назаров Виктор Доброславович</t>
  </si>
  <si>
    <t>Мелешкина Татьяна Михайловна</t>
  </si>
  <si>
    <t>Евдокимова Наталья Николаевна</t>
  </si>
  <si>
    <t>Абдуллозодаи Манучехри Содик</t>
  </si>
  <si>
    <t>Свечникова Людмила Ивановна</t>
  </si>
  <si>
    <t>Якунин Андрей Валерьевич</t>
  </si>
  <si>
    <t>Даудова Наиля Шамильевна,
Аликова Светлана Хабибрахманова</t>
  </si>
  <si>
    <t>Большакова Анастасия Александровна
(по списку Вашукова Анастасия Михайловна)</t>
  </si>
  <si>
    <t>Зинин Александр Павлович</t>
  </si>
  <si>
    <t>Луковина Светлана Николаевна</t>
  </si>
  <si>
    <t>Завалишин Роман Николаевич</t>
  </si>
  <si>
    <t>Коновалова Лидия Владимировна
(по списку Казначеева Надежда Николаевна)</t>
  </si>
  <si>
    <t>Мишкарудный Эрнест Львович</t>
  </si>
  <si>
    <t>Анфилова Татьяна Викторовна 
по списку Лукьянова Нина Михайловна</t>
  </si>
  <si>
    <t xml:space="preserve"> Шушпанова Ирина Александровна</t>
  </si>
  <si>
    <t>Белявская  Ирина Ивановна</t>
  </si>
  <si>
    <t>Михайленко Анатолий Игоревич</t>
  </si>
  <si>
    <t>Величко Марина Юрьевна</t>
  </si>
  <si>
    <t>Горбачев Дмитрий Сергеевич</t>
  </si>
  <si>
    <t>Кулагина Лилия Викторовна</t>
  </si>
  <si>
    <t>Богомолова Ольга Николаевна</t>
  </si>
  <si>
    <t>Репников Александр Васильевич</t>
  </si>
  <si>
    <t>Мордашев Владимир Валерьевич</t>
  </si>
  <si>
    <t>Ремизова Наталья Петровна</t>
  </si>
  <si>
    <t>Алдохин Николай Григорьевич</t>
  </si>
  <si>
    <t>Невмержицкий Алексей Васильевич</t>
  </si>
  <si>
    <t>Порицкая Ольга Александровна</t>
  </si>
  <si>
    <t>Бердникович Александр Николаевич</t>
  </si>
  <si>
    <t>Журавлев Сергей Владимирович</t>
  </si>
  <si>
    <t>Невмержецкий Василий Никифорович</t>
  </si>
  <si>
    <t>Васильева Анасьасия Андреевна</t>
  </si>
  <si>
    <t>Каратеева Анна Петровна</t>
  </si>
  <si>
    <t>Шушпанова Ирина Александровна</t>
  </si>
  <si>
    <t>Климакова Светлана Сергеевна</t>
  </si>
  <si>
    <t>Мешков  Максим Сергеевич 
Мешкова Ольга Моисеевна</t>
  </si>
  <si>
    <t>Малинин Александр Сергеевич, Малинина Анна Сергеевна</t>
  </si>
  <si>
    <t>Костоусова Татьяна Вячелавовна 
(за Котоусова Вячеслава гр Украины)</t>
  </si>
  <si>
    <t>Котова Галина Алексеевна</t>
  </si>
  <si>
    <t>Слесарев Вячеслав Викторович</t>
  </si>
  <si>
    <t>Власов Владимир Иванович</t>
  </si>
  <si>
    <t>Кочкуров Андрей Александрович,
Кочкурова Екатерина Дмитриевна</t>
  </si>
  <si>
    <t>Захарова Ольга Владимировна</t>
  </si>
  <si>
    <t>Пронникова Елена Николаевна</t>
  </si>
  <si>
    <t>Волошинская Анна Аскольдовна</t>
  </si>
  <si>
    <t>Евстегнеева Евгения Аркадьевна</t>
  </si>
  <si>
    <t>Прокошева Ирина Александровна</t>
  </si>
  <si>
    <t>Новожилов Александр Сергеевич
Новожилова Светлана Александровна</t>
  </si>
  <si>
    <t>Амрахов Яшар Эльмир оглы</t>
  </si>
  <si>
    <t>Фир Александр Николаевич</t>
  </si>
  <si>
    <t>Дехина Екатерина Юрьевна</t>
  </si>
  <si>
    <t>Дудкина Анна Николаевна</t>
  </si>
  <si>
    <t>Зарипов Ирик Хатифович</t>
  </si>
  <si>
    <t>Бабаджанян  Роман Александрович</t>
  </si>
  <si>
    <t>Анненков Никита Владимирович</t>
  </si>
  <si>
    <t>Кондоскал Людмила Александровна,
Бодягин Михаил Борисович</t>
  </si>
  <si>
    <t>Джафаров Вугар Рустам оглы</t>
  </si>
  <si>
    <t>Леппик Александр Владимирович</t>
  </si>
  <si>
    <t>Геворкян Айк Рафикович</t>
  </si>
  <si>
    <t>Казиев Марат Рамизович</t>
  </si>
  <si>
    <t>Карягин Андрей Владиславович</t>
  </si>
  <si>
    <t>Комарницкий Антон Евгеньевич</t>
  </si>
  <si>
    <t>Феохари Константин Игоревич-
Иванушкина Виктория Константиновна</t>
  </si>
  <si>
    <t>Зубковская Ольга Николаевна-
Зубковский Иван Сергеевич</t>
  </si>
  <si>
    <t>Богоявленский Владимир Анатольевич</t>
  </si>
  <si>
    <t>Назарова Ирина Васильевна</t>
  </si>
  <si>
    <t>Жеглова Наталья Николаевна</t>
  </si>
  <si>
    <t>Ясыркин Алексей Владимирович</t>
  </si>
  <si>
    <t>Фатеенко Владимир Степанович</t>
  </si>
  <si>
    <t>Фомин Сергей Борисович,
Скочилова Елена Сергеевна</t>
  </si>
  <si>
    <t>Тиньгаева Александра Викторовна</t>
  </si>
  <si>
    <t>Минка Алексей Владимирович</t>
  </si>
  <si>
    <t>Напольнова Елена Михайловна</t>
  </si>
  <si>
    <t>Торубарова Валерия Владимировна</t>
  </si>
  <si>
    <t>Ахметова Роза Рашатовга</t>
  </si>
  <si>
    <t>Пикушин Сергей Яковлевич</t>
  </si>
  <si>
    <t>Крайник  Наталья Александровна</t>
  </si>
  <si>
    <t>Герасимов Андрей Вячеславович</t>
  </si>
  <si>
    <t>Барботько Ольга Анатольевна</t>
  </si>
  <si>
    <t>Стародубов Александр Викторович Стародубова Ирина Николаевна</t>
  </si>
  <si>
    <t>Михеенков Сергей Анатольевич,
Булгакова Уляна Сергеевна</t>
  </si>
  <si>
    <t>Торубаров Георгий Вячеславович</t>
  </si>
  <si>
    <t>Ветлов Сергей Федорович
(по списку Краснобаева Наталья Робтовна)</t>
  </si>
  <si>
    <t>Алматаева Елена Равилевна</t>
  </si>
  <si>
    <t>Сашенков Андрей Юрьевич</t>
  </si>
  <si>
    <t>Год выпуска</t>
  </si>
  <si>
    <t>Зацепин Алекcандр Михайлович
Федотова Наталья Викторовна,
Зацепин Степан Алексндрович,
Зацепин Павел Александрович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</si>
  <si>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</si>
  <si>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</si>
  <si>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</si>
  <si>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</si>
  <si>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</si>
  <si>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</si>
  <si>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</si>
  <si>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Шваб Евгений Артурович 
Шваб Елена Валерьевна</t>
  </si>
  <si>
    <t>ХВС</t>
  </si>
  <si>
    <t>08.04.2021</t>
  </si>
  <si>
    <t>Майоров Алексей Владимирович</t>
  </si>
  <si>
    <t>Жилой дом ул.Москвина, д. 10</t>
  </si>
  <si>
    <t>200/5</t>
  </si>
  <si>
    <t>100/5</t>
  </si>
  <si>
    <t>40/5</t>
  </si>
  <si>
    <t>-</t>
  </si>
  <si>
    <t>ОДН</t>
  </si>
  <si>
    <t>МОП</t>
  </si>
  <si>
    <t>ДУ и ПД</t>
  </si>
  <si>
    <t>Место установки</t>
  </si>
  <si>
    <t>НП</t>
  </si>
  <si>
    <t>Якименко Наталья Олеговна</t>
  </si>
  <si>
    <t>Юртаев Иван Александрович</t>
  </si>
  <si>
    <t>Павлова Ирина Геннадьевна</t>
  </si>
  <si>
    <t>Показание ТЭ (текущее),Гкал</t>
  </si>
  <si>
    <t>Расход ТЭ (текущий),Гкал</t>
  </si>
  <si>
    <t>Телегин Николай Николаевич</t>
  </si>
  <si>
    <t xml:space="preserve">показаний общего прибора учета тепловой энергии отопления с </t>
  </si>
  <si>
    <t>Расход ТЭ               (тек. и скор.), Гкал</t>
  </si>
  <si>
    <t>Мешков  Максим Сергеевич</t>
  </si>
  <si>
    <t>Эль-Сайед Иосиф</t>
  </si>
  <si>
    <t>Мордашов Владимир Валерьевич</t>
  </si>
  <si>
    <t>Зубковская Ольга Николаевна</t>
  </si>
  <si>
    <t>Ключерев Николай Викторович</t>
  </si>
  <si>
    <t>Отчет по электроснабжению жилого дома Москвина, д. 10 за</t>
  </si>
  <si>
    <t>Кузьмина Валентина Ивановна</t>
  </si>
  <si>
    <t>Площадь помещений многоквартирного дома, находящихся в собственности, кв.м.</t>
  </si>
  <si>
    <t>Федосеев Дмитрий Анатольевич</t>
  </si>
  <si>
    <t>Комаровская Татьяна Петровна</t>
  </si>
  <si>
    <t>Абрамова Елена Анатольевна</t>
  </si>
  <si>
    <t>Корнилова Ираида Юрьевна</t>
  </si>
  <si>
    <t xml:space="preserve">Есть заявление о начислении показаний только после передачи показаний жильцом! </t>
  </si>
  <si>
    <t>Николаев Владимир Константинович</t>
  </si>
  <si>
    <t>Фоминов Глеб Вадимович</t>
  </si>
  <si>
    <t>Мушаева Галина Мацаковна</t>
  </si>
  <si>
    <t>Кабанов Алексей Александрович</t>
  </si>
  <si>
    <t>Ромашевская  Анастасия Андреевна</t>
  </si>
  <si>
    <t>Ахметова Роза Рашатовна</t>
  </si>
  <si>
    <t>Воробьева Алла  Викторовна</t>
  </si>
  <si>
    <t>Омельченко Владимир Иосифович</t>
  </si>
  <si>
    <t>Расчет нормативного расхода водопотребления на ОДН</t>
  </si>
  <si>
    <t>Расчетная площадь (м2)</t>
  </si>
  <si>
    <t>Расчет нормативного расхода электроэнергии на ОДН</t>
  </si>
  <si>
    <t>Площадь дома</t>
  </si>
  <si>
    <t>Полощадь жилых помещений без балконов</t>
  </si>
  <si>
    <t>Площадь балконов</t>
  </si>
  <si>
    <t>Площадь нежилого  помещения Инвестстройкомплекса</t>
  </si>
  <si>
    <t>Площадь подвала и тех. помещений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</si>
  <si>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</si>
  <si>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</si>
  <si>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</si>
  <si>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</si>
  <si>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</si>
  <si>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</si>
  <si>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</si>
  <si>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</si>
  <si>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</si>
  <si>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</si>
  <si>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</si>
  <si>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</si>
  <si>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</si>
  <si>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</si>
  <si>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</si>
  <si>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</si>
  <si>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</si>
  <si>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</si>
  <si>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</si>
  <si>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</si>
  <si>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</si>
  <si>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Норматив электроснабжения ОДН</t>
  </si>
  <si>
    <t>Зайцева Людмила Павловна</t>
  </si>
  <si>
    <t>Иневаткин Денис Геннадьевич</t>
  </si>
  <si>
    <t>Николаева Ольга Леонидовна</t>
  </si>
  <si>
    <t>Никитина Алла Евгеньевна</t>
  </si>
  <si>
    <t>Морозов Иван Андреевич</t>
  </si>
  <si>
    <t>Савицкая Лилия Радиковна</t>
  </si>
  <si>
    <t>Ювель Елена Викторовна</t>
  </si>
  <si>
    <t>Иванова Александра Борисовна</t>
  </si>
  <si>
    <t>Заикина Ирина Викторовна</t>
  </si>
  <si>
    <t>Норматив по распоряжению №63-РВ(0,006)</t>
  </si>
  <si>
    <t>ХВ</t>
  </si>
  <si>
    <t>ГВ</t>
  </si>
  <si>
    <r>
      <rPr>
        <b/>
        <sz val="11"/>
        <color theme="1"/>
        <rFont val="Calibri"/>
        <family val="2"/>
        <charset val="204"/>
        <scheme val="minor"/>
      </rPr>
      <t xml:space="preserve">Водоотведение.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</si>
  <si>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Основание Распоряжение № 178 от 20.09.2017г.</t>
  </si>
  <si>
    <t>Подкин Александр Юрьевич</t>
  </si>
  <si>
    <t>Лобанова Екатерина Сергеевна</t>
  </si>
  <si>
    <t>Итп</t>
  </si>
  <si>
    <t>Котиков Вячеслав Иванович</t>
  </si>
  <si>
    <t>БигТелеком</t>
  </si>
  <si>
    <t>Орлов Виктор Аркадьевич</t>
  </si>
  <si>
    <t>Николаева Ольга Александровна</t>
  </si>
  <si>
    <t>Шумовская Екатерина Владимировна</t>
  </si>
  <si>
    <t>Измайлов Равиль Тагирович</t>
  </si>
  <si>
    <t>Леонидов Алексей Матвеевич</t>
  </si>
  <si>
    <t>Суханова Екатерина Владимировна</t>
  </si>
  <si>
    <t>Высоцкая Евгения Вячеславовна</t>
  </si>
  <si>
    <t>Карпухина Раиса Рафкатовна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</si>
  <si>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</si>
  <si>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</si>
  <si>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</si>
  <si>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</si>
  <si>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</si>
  <si>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</si>
  <si>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</si>
  <si>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</si>
  <si>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</si>
  <si>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</si>
  <si>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</si>
  <si>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Соколов Дмитрий Анатольевич</t>
  </si>
  <si>
    <t>Аникин Сергей Валерьевич</t>
  </si>
  <si>
    <t>Сысоев Алексей Павлович</t>
  </si>
  <si>
    <t>8238250к19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</si>
  <si>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</si>
  <si>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</si>
  <si>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</si>
  <si>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</si>
  <si>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</si>
  <si>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</si>
  <si>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</si>
  <si>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</si>
  <si>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t>Морозова Надежда Алексеевна</t>
  </si>
  <si>
    <t>Веревкин Василий Сергеевич</t>
  </si>
  <si>
    <t>Норматив по распоряжению №63-РВ(3,23)</t>
  </si>
  <si>
    <t>Ввод показаний по счетчикам</t>
  </si>
  <si>
    <t>Вид показаний</t>
  </si>
  <si>
    <t>№ Документа</t>
  </si>
  <si>
    <t>Улица Москвина Дом № 10</t>
  </si>
  <si>
    <t>Кв.№</t>
  </si>
  <si>
    <t>Эл-во, предыдущие показания</t>
  </si>
  <si>
    <t>Эл-во, текущие показания</t>
  </si>
  <si>
    <t>10</t>
  </si>
  <si>
    <t>24080451</t>
  </si>
  <si>
    <t>233672716</t>
  </si>
  <si>
    <t>23362522</t>
  </si>
  <si>
    <t>23361090</t>
  </si>
  <si>
    <t>23361228</t>
  </si>
  <si>
    <t>23995402</t>
  </si>
  <si>
    <t>23995420</t>
  </si>
  <si>
    <t>23362772</t>
  </si>
  <si>
    <t>23361176</t>
  </si>
  <si>
    <t>23361222</t>
  </si>
  <si>
    <t>233672791</t>
  </si>
  <si>
    <t>23362729</t>
  </si>
  <si>
    <t>23359677</t>
  </si>
  <si>
    <t>23362823</t>
  </si>
  <si>
    <t>2361191</t>
  </si>
  <si>
    <t>23362870</t>
  </si>
  <si>
    <t>25585594</t>
  </si>
  <si>
    <t>23362813</t>
  </si>
  <si>
    <t>23359818</t>
  </si>
  <si>
    <t>23361281</t>
  </si>
  <si>
    <t>23359741</t>
  </si>
  <si>
    <t>23445085</t>
  </si>
  <si>
    <t>23444963</t>
  </si>
  <si>
    <t>23444996</t>
  </si>
  <si>
    <t>23445128</t>
  </si>
  <si>
    <t>23444993</t>
  </si>
  <si>
    <t>31157415</t>
  </si>
  <si>
    <t>23445070</t>
  </si>
  <si>
    <t>23444968</t>
  </si>
  <si>
    <t>23360329</t>
  </si>
  <si>
    <t>23444995</t>
  </si>
  <si>
    <t>23360349</t>
  </si>
  <si>
    <t>23444949</t>
  </si>
  <si>
    <t>23360354</t>
  </si>
  <si>
    <t>23360307</t>
  </si>
  <si>
    <t>23445233</t>
  </si>
  <si>
    <t>23444971</t>
  </si>
  <si>
    <t>23444986</t>
  </si>
  <si>
    <t>23445083</t>
  </si>
  <si>
    <t>23444956</t>
  </si>
  <si>
    <t>23445062</t>
  </si>
  <si>
    <t>23449732</t>
  </si>
  <si>
    <t>23448919</t>
  </si>
  <si>
    <t>23448897</t>
  </si>
  <si>
    <t>23449777</t>
  </si>
  <si>
    <t>23449821</t>
  </si>
  <si>
    <t>23449787</t>
  </si>
  <si>
    <t>23449809</t>
  </si>
  <si>
    <t>23449895</t>
  </si>
  <si>
    <t>23449865</t>
  </si>
  <si>
    <t>23449867</t>
  </si>
  <si>
    <t>23449873</t>
  </si>
  <si>
    <t>23449921</t>
  </si>
  <si>
    <t>23449812</t>
  </si>
  <si>
    <t>23449897</t>
  </si>
  <si>
    <t>23449826</t>
  </si>
  <si>
    <t>23449861</t>
  </si>
  <si>
    <t>23449429</t>
  </si>
  <si>
    <t>23449583</t>
  </si>
  <si>
    <t>23449782</t>
  </si>
  <si>
    <t>23449841</t>
  </si>
  <si>
    <t>23449840</t>
  </si>
  <si>
    <t>23449844</t>
  </si>
  <si>
    <t>23449774</t>
  </si>
  <si>
    <t>23449547</t>
  </si>
  <si>
    <t>23449788</t>
  </si>
  <si>
    <t>23449724</t>
  </si>
  <si>
    <t>23449496</t>
  </si>
  <si>
    <t>23449485</t>
  </si>
  <si>
    <t>23449694</t>
  </si>
  <si>
    <t>23449497</t>
  </si>
  <si>
    <t>23449832</t>
  </si>
  <si>
    <t>23448918</t>
  </si>
  <si>
    <t>23449710</t>
  </si>
  <si>
    <t>23449023</t>
  </si>
  <si>
    <t>23449824</t>
  </si>
  <si>
    <t>23449411</t>
  </si>
  <si>
    <t>23449559</t>
  </si>
  <si>
    <t>23449479</t>
  </si>
  <si>
    <t>23449941</t>
  </si>
  <si>
    <t>23448975</t>
  </si>
  <si>
    <t>23995334</t>
  </si>
  <si>
    <t>23449833</t>
  </si>
  <si>
    <t>23449618</t>
  </si>
  <si>
    <t>23449825</t>
  </si>
  <si>
    <t>23445384</t>
  </si>
  <si>
    <t>23445345</t>
  </si>
  <si>
    <t>23445035</t>
  </si>
  <si>
    <t>23445406</t>
  </si>
  <si>
    <t>23360392</t>
  </si>
  <si>
    <t>23360321</t>
  </si>
  <si>
    <t>23445002</t>
  </si>
  <si>
    <t>23445299</t>
  </si>
  <si>
    <t>23445382</t>
  </si>
  <si>
    <t>23445004</t>
  </si>
  <si>
    <t>23352055</t>
  </si>
  <si>
    <t>2352079</t>
  </si>
  <si>
    <t>23351943</t>
  </si>
  <si>
    <t>23359083</t>
  </si>
  <si>
    <t>23359063</t>
  </si>
  <si>
    <t>23352127</t>
  </si>
  <si>
    <t>23352031</t>
  </si>
  <si>
    <t>38542283</t>
  </si>
  <si>
    <t>23352069</t>
  </si>
  <si>
    <t>23348397</t>
  </si>
  <si>
    <t>23351978</t>
  </si>
  <si>
    <t>23352066</t>
  </si>
  <si>
    <t>23352054</t>
  </si>
  <si>
    <t>23346042</t>
  </si>
  <si>
    <t>23358670</t>
  </si>
  <si>
    <t>23352050</t>
  </si>
  <si>
    <t>23352032</t>
  </si>
  <si>
    <t>23346055</t>
  </si>
  <si>
    <t>23347507</t>
  </si>
  <si>
    <t>23348389</t>
  </si>
  <si>
    <t>23348338</t>
  </si>
  <si>
    <t>23347528</t>
  </si>
  <si>
    <t>23352090</t>
  </si>
  <si>
    <t>23352034</t>
  </si>
  <si>
    <t>23352042</t>
  </si>
  <si>
    <t>23347477</t>
  </si>
  <si>
    <t>23351980</t>
  </si>
  <si>
    <t>23351976</t>
  </si>
  <si>
    <t>23352046</t>
  </si>
  <si>
    <t>33053202</t>
  </si>
  <si>
    <t>23359107</t>
  </si>
  <si>
    <t>23352012</t>
  </si>
  <si>
    <t>23351954</t>
  </si>
  <si>
    <t>23359087</t>
  </si>
  <si>
    <t>233590015</t>
  </si>
  <si>
    <t>23359108</t>
  </si>
  <si>
    <t>23348349</t>
  </si>
  <si>
    <t>23348344</t>
  </si>
  <si>
    <t>23449388</t>
  </si>
  <si>
    <t>23449757</t>
  </si>
  <si>
    <t>23447553</t>
  </si>
  <si>
    <t>23449749</t>
  </si>
  <si>
    <t>23445514</t>
  </si>
  <si>
    <t>23448409</t>
  </si>
  <si>
    <t>23449753</t>
  </si>
  <si>
    <t>23449719</t>
  </si>
  <si>
    <t>23448332</t>
  </si>
  <si>
    <t>23449632</t>
  </si>
  <si>
    <t>23449741</t>
  </si>
  <si>
    <t>23449735</t>
  </si>
  <si>
    <t>23449721</t>
  </si>
  <si>
    <t>23449745</t>
  </si>
  <si>
    <t>23425460</t>
  </si>
  <si>
    <t>23449908</t>
  </si>
  <si>
    <t>23449713</t>
  </si>
  <si>
    <t>23426273</t>
  </si>
  <si>
    <t>23449400</t>
  </si>
  <si>
    <t>23449886</t>
  </si>
  <si>
    <t>23449685</t>
  </si>
  <si>
    <t>23448512</t>
  </si>
  <si>
    <t>23448701</t>
  </si>
  <si>
    <t>23448598</t>
  </si>
  <si>
    <t>23448687</t>
  </si>
  <si>
    <t>23426299</t>
  </si>
  <si>
    <t>23448747</t>
  </si>
  <si>
    <t>23448637</t>
  </si>
  <si>
    <t>23448657</t>
  </si>
  <si>
    <t>23448622</t>
  </si>
  <si>
    <t>24426285</t>
  </si>
  <si>
    <t>23448603</t>
  </si>
  <si>
    <t>23448586</t>
  </si>
  <si>
    <t>23426382</t>
  </si>
  <si>
    <t>23426374</t>
  </si>
  <si>
    <t>23448739</t>
  </si>
  <si>
    <t>23448600</t>
  </si>
  <si>
    <t>23448707</t>
  </si>
  <si>
    <t>23448584</t>
  </si>
  <si>
    <t>23448753</t>
  </si>
  <si>
    <t>23449502</t>
  </si>
  <si>
    <t>23449591</t>
  </si>
  <si>
    <t>23449931</t>
  </si>
  <si>
    <t>23435911</t>
  </si>
  <si>
    <t>23435914</t>
  </si>
  <si>
    <t>23431360</t>
  </si>
  <si>
    <t>23431197</t>
  </si>
  <si>
    <t>23431327</t>
  </si>
  <si>
    <t>23431342</t>
  </si>
  <si>
    <t>23435948</t>
  </si>
  <si>
    <t>23435958</t>
  </si>
  <si>
    <t>23431341</t>
  </si>
  <si>
    <t>23431187</t>
  </si>
  <si>
    <t>23434278</t>
  </si>
  <si>
    <t>23434220</t>
  </si>
  <si>
    <t>23434270</t>
  </si>
  <si>
    <t>23435957</t>
  </si>
  <si>
    <t>23435955</t>
  </si>
  <si>
    <t>23435997</t>
  </si>
  <si>
    <t>23434250</t>
  </si>
  <si>
    <t>23434286</t>
  </si>
  <si>
    <t>23435947</t>
  </si>
  <si>
    <t>23435970</t>
  </si>
  <si>
    <t>23434266</t>
  </si>
  <si>
    <t>23435925</t>
  </si>
  <si>
    <t>23434244</t>
  </si>
  <si>
    <t>23434218</t>
  </si>
  <si>
    <t>23434262</t>
  </si>
  <si>
    <t>23435979</t>
  </si>
  <si>
    <t>23435919</t>
  </si>
  <si>
    <t>23435996</t>
  </si>
  <si>
    <t>23434206</t>
  </si>
  <si>
    <t>23435989</t>
  </si>
  <si>
    <t>2344251</t>
  </si>
  <si>
    <t>23431351</t>
  </si>
  <si>
    <t>23434248</t>
  </si>
  <si>
    <t>23434296</t>
  </si>
  <si>
    <t>23431317</t>
  </si>
  <si>
    <t>23434263</t>
  </si>
  <si>
    <t>23434229</t>
  </si>
  <si>
    <t>23434205</t>
  </si>
  <si>
    <t>23435924</t>
  </si>
  <si>
    <t>23434241</t>
  </si>
  <si>
    <t>23431321</t>
  </si>
  <si>
    <t>23431316</t>
  </si>
  <si>
    <t>23435988</t>
  </si>
  <si>
    <t>23431386</t>
  </si>
  <si>
    <t>23434254</t>
  </si>
  <si>
    <t>23434217</t>
  </si>
  <si>
    <t>23431359</t>
  </si>
  <si>
    <t>23431398</t>
  </si>
  <si>
    <t>23934243</t>
  </si>
  <si>
    <t>18589091</t>
  </si>
  <si>
    <t>23449676</t>
  </si>
  <si>
    <t>23449684</t>
  </si>
  <si>
    <t>23448939</t>
  </si>
  <si>
    <t>23448963</t>
  </si>
  <si>
    <t>32779211</t>
  </si>
  <si>
    <t>21069663</t>
  </si>
  <si>
    <t>21069639</t>
  </si>
  <si>
    <t>23448941</t>
  </si>
  <si>
    <t>ФИО</t>
  </si>
  <si>
    <t>Примечание</t>
  </si>
  <si>
    <t>1НП</t>
  </si>
  <si>
    <t>1</t>
  </si>
  <si>
    <t>2</t>
  </si>
  <si>
    <t>Монахов Виктор Николаевич</t>
  </si>
  <si>
    <t>3</t>
  </si>
  <si>
    <t>Гурьева Алина Станиславовна</t>
  </si>
  <si>
    <t>4</t>
  </si>
  <si>
    <t>Мячин Константин Вадимович</t>
  </si>
  <si>
    <t>5</t>
  </si>
  <si>
    <t>6</t>
  </si>
  <si>
    <t>7</t>
  </si>
  <si>
    <t>8</t>
  </si>
  <si>
    <t>9</t>
  </si>
  <si>
    <t>Даминуца Виорел Константинович</t>
  </si>
  <si>
    <t>11</t>
  </si>
  <si>
    <t>12</t>
  </si>
  <si>
    <t>13</t>
  </si>
  <si>
    <t>14</t>
  </si>
  <si>
    <t>Калинина Наталия Юрьевна</t>
  </si>
  <si>
    <t>15</t>
  </si>
  <si>
    <t>16</t>
  </si>
  <si>
    <t>Бутушина Светлана Борисовна</t>
  </si>
  <si>
    <t>17</t>
  </si>
  <si>
    <t>Рудых Дмитрий Вячеславович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</si>
  <si>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</si>
  <si>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</si>
  <si>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</si>
  <si>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</si>
  <si>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</si>
  <si>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</si>
  <si>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</si>
  <si>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</si>
  <si>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</si>
  <si>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</si>
  <si>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Иванова Елена Васильевна</t>
  </si>
  <si>
    <t>28</t>
  </si>
  <si>
    <t>29</t>
  </si>
  <si>
    <t>30</t>
  </si>
  <si>
    <t>Дьяконова Виктория Валерьевна</t>
  </si>
  <si>
    <t>31</t>
  </si>
  <si>
    <t>32</t>
  </si>
  <si>
    <t>33</t>
  </si>
  <si>
    <t>34</t>
  </si>
  <si>
    <t>Куликова Оксана Николаевна</t>
  </si>
  <si>
    <t>35</t>
  </si>
  <si>
    <t>Боборико Ирина Викторовна</t>
  </si>
  <si>
    <t>36</t>
  </si>
  <si>
    <t>37</t>
  </si>
  <si>
    <t>Михайлова Елена Михайловна</t>
  </si>
  <si>
    <t>38</t>
  </si>
  <si>
    <t>39</t>
  </si>
  <si>
    <t>Фирсов Юрий Алексеевич</t>
  </si>
  <si>
    <t>40</t>
  </si>
  <si>
    <t>41</t>
  </si>
  <si>
    <t>42</t>
  </si>
  <si>
    <t>Сотсков Андрей Владимирович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</si>
  <si>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</si>
  <si>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</si>
  <si>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</si>
  <si>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</si>
  <si>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</si>
  <si>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</si>
  <si>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</si>
  <si>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</si>
  <si>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</si>
  <si>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</si>
  <si>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</si>
  <si>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Мамзалова Олеся Александровна</t>
  </si>
  <si>
    <t>54</t>
  </si>
  <si>
    <t>55</t>
  </si>
  <si>
    <t>56</t>
  </si>
  <si>
    <t>57</t>
  </si>
  <si>
    <t>Демидов Александр Владимирович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</si>
  <si>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</si>
  <si>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</si>
  <si>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</si>
  <si>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</si>
  <si>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</si>
  <si>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</si>
  <si>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</si>
  <si>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</si>
  <si>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</si>
  <si>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Чернышевская Елена Владимировна</t>
  </si>
  <si>
    <t>67</t>
  </si>
  <si>
    <t>Сорокина  Наталья Юрьевна</t>
  </si>
  <si>
    <t>68</t>
  </si>
  <si>
    <t>69</t>
  </si>
  <si>
    <t>70</t>
  </si>
  <si>
    <t>71</t>
  </si>
  <si>
    <t>72</t>
  </si>
  <si>
    <t>73</t>
  </si>
  <si>
    <t>74</t>
  </si>
  <si>
    <t>Пашинцев Артем Игоревич</t>
  </si>
  <si>
    <t>75</t>
  </si>
  <si>
    <t>76</t>
  </si>
  <si>
    <t>77</t>
  </si>
  <si>
    <t>78</t>
  </si>
  <si>
    <t>Корытников Ян Михайлович</t>
  </si>
  <si>
    <t>79</t>
  </si>
  <si>
    <t>80</t>
  </si>
  <si>
    <t>Зиберев Сергей Александрович</t>
  </si>
  <si>
    <t>81</t>
  </si>
  <si>
    <t>82</t>
  </si>
  <si>
    <t>83</t>
  </si>
  <si>
    <t>84</t>
  </si>
  <si>
    <t>85</t>
  </si>
  <si>
    <t>Сахарова Светлана Владимировна</t>
  </si>
  <si>
    <t>86</t>
  </si>
  <si>
    <t>87</t>
  </si>
  <si>
    <t>Кувшинов Сергей Сергеевч</t>
  </si>
  <si>
    <t>88</t>
  </si>
  <si>
    <t>89</t>
  </si>
  <si>
    <t>90</t>
  </si>
  <si>
    <t>91</t>
  </si>
  <si>
    <t>92</t>
  </si>
  <si>
    <t>93</t>
  </si>
  <si>
    <t>94</t>
  </si>
  <si>
    <t>95</t>
  </si>
  <si>
    <t>Семко Дмитрий Валерьевич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</si>
  <si>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</si>
  <si>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</si>
  <si>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</si>
  <si>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</si>
  <si>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</si>
  <si>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</si>
  <si>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</si>
  <si>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</si>
  <si>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</si>
  <si>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</si>
  <si>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Марусин Иван Эдуардович</t>
  </si>
  <si>
    <t>106</t>
  </si>
  <si>
    <t>107</t>
  </si>
  <si>
    <t>Смирнова Ирина Валериевна</t>
  </si>
  <si>
    <t>108</t>
  </si>
  <si>
    <t>109</t>
  </si>
  <si>
    <t>110</t>
  </si>
  <si>
    <t>111</t>
  </si>
  <si>
    <t>Чучанов Павел Сергеевич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</si>
  <si>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</si>
  <si>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</si>
  <si>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</si>
  <si>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</si>
  <si>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</si>
  <si>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</si>
  <si>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</si>
  <si>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</si>
  <si>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</si>
  <si>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</si>
  <si>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Лукашова Лидия Алексеевна</t>
  </si>
  <si>
    <t>122</t>
  </si>
  <si>
    <t>123</t>
  </si>
  <si>
    <t>Славников Илья Михайлович</t>
  </si>
  <si>
    <t>124</t>
  </si>
  <si>
    <t>125</t>
  </si>
  <si>
    <t>Бабаева Залина Амраховна</t>
  </si>
  <si>
    <t>126</t>
  </si>
  <si>
    <t>127</t>
  </si>
  <si>
    <t>128</t>
  </si>
  <si>
    <t>129</t>
  </si>
  <si>
    <t>130</t>
  </si>
  <si>
    <t>131</t>
  </si>
  <si>
    <t>Абрамова Е.А.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</si>
  <si>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</si>
  <si>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</si>
  <si>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</si>
  <si>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</si>
  <si>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</si>
  <si>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</si>
  <si>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</si>
  <si>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</si>
  <si>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</si>
  <si>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Барменкова Вера Михайловна</t>
  </si>
  <si>
    <t>141</t>
  </si>
  <si>
    <t>142</t>
  </si>
  <si>
    <t>143</t>
  </si>
  <si>
    <t>Шутаева Марина Вячеславовна</t>
  </si>
  <si>
    <t>144</t>
  </si>
  <si>
    <t>145</t>
  </si>
  <si>
    <t>146</t>
  </si>
  <si>
    <t>Аликова Светлана Хабибрахмановна</t>
  </si>
  <si>
    <t>147</t>
  </si>
  <si>
    <t>Большакова Анастасия Александровна</t>
  </si>
  <si>
    <t>148</t>
  </si>
  <si>
    <t>149</t>
  </si>
  <si>
    <t>150</t>
  </si>
  <si>
    <t>151</t>
  </si>
  <si>
    <t>152</t>
  </si>
  <si>
    <t>Коновалова Лидия Владимировна</t>
  </si>
  <si>
    <t>153</t>
  </si>
  <si>
    <t>154</t>
  </si>
  <si>
    <t>Анфилова Татьяна Викторовна</t>
  </si>
  <si>
    <t>155</t>
  </si>
  <si>
    <t>156</t>
  </si>
  <si>
    <t>157</t>
  </si>
  <si>
    <t>158</t>
  </si>
  <si>
    <t>Нестерова Алевтина Владимировна</t>
  </si>
  <si>
    <t>159</t>
  </si>
  <si>
    <t>Фурсин Дмитрий Сергеевич</t>
  </si>
  <si>
    <t>160</t>
  </si>
  <si>
    <t>161</t>
  </si>
  <si>
    <t>162</t>
  </si>
  <si>
    <t>163</t>
  </si>
  <si>
    <t>164</t>
  </si>
  <si>
    <t>165</t>
  </si>
  <si>
    <t>166</t>
  </si>
  <si>
    <t>Сарычева Татьяна Борисовна</t>
  </si>
  <si>
    <t>167</t>
  </si>
  <si>
    <t>168</t>
  </si>
  <si>
    <t>169</t>
  </si>
  <si>
    <t>170</t>
  </si>
  <si>
    <t>171</t>
  </si>
  <si>
    <t>172</t>
  </si>
  <si>
    <t>Ермакова Ирина Сергеевна</t>
  </si>
  <si>
    <t>173</t>
  </si>
  <si>
    <t>174</t>
  </si>
  <si>
    <t>175</t>
  </si>
  <si>
    <t>Шапошников Алексей Григорьевич</t>
  </si>
  <si>
    <t>176</t>
  </si>
  <si>
    <t>177</t>
  </si>
  <si>
    <t>178</t>
  </si>
  <si>
    <t>Малинин Александр Сергеевич</t>
  </si>
  <si>
    <t>179</t>
  </si>
  <si>
    <t>Костоусова Татьяна Вячелавовна</t>
  </si>
  <si>
    <t>180</t>
  </si>
  <si>
    <t>Рахимьянова Наталья Романовна</t>
  </si>
  <si>
    <t>181</t>
  </si>
  <si>
    <t>182</t>
  </si>
  <si>
    <t>183</t>
  </si>
  <si>
    <t>184</t>
  </si>
  <si>
    <t>Кочкуров Андрей Александрович</t>
  </si>
  <si>
    <t>185</t>
  </si>
  <si>
    <t>186</t>
  </si>
  <si>
    <t>187</t>
  </si>
  <si>
    <t>188</t>
  </si>
  <si>
    <t>Семенова Екатерина Игоревна</t>
  </si>
  <si>
    <t>189</t>
  </si>
  <si>
    <t>190</t>
  </si>
  <si>
    <t>Новожилов Александр Сергеевич</t>
  </si>
  <si>
    <t>191</t>
  </si>
  <si>
    <t>192</t>
  </si>
  <si>
    <t>Байчиков Ринат Чингизович</t>
  </si>
  <si>
    <t>193</t>
  </si>
  <si>
    <t>194</t>
  </si>
  <si>
    <t>195</t>
  </si>
  <si>
    <t>196</t>
  </si>
  <si>
    <t>197</t>
  </si>
  <si>
    <t>Бабаджанян Валерий Александрович</t>
  </si>
  <si>
    <t>198</t>
  </si>
  <si>
    <t>199</t>
  </si>
  <si>
    <t>Кондоскал Людмила Александровна</t>
  </si>
  <si>
    <t>200</t>
  </si>
  <si>
    <t>201</t>
  </si>
  <si>
    <t>202</t>
  </si>
  <si>
    <t>203</t>
  </si>
  <si>
    <t>Сизова Дарья Алексеевна</t>
  </si>
  <si>
    <t>204</t>
  </si>
  <si>
    <t>205</t>
  </si>
  <si>
    <t>206</t>
  </si>
  <si>
    <t>Феохари Константин Игоревич</t>
  </si>
  <si>
    <t>207</t>
  </si>
  <si>
    <t>208</t>
  </si>
  <si>
    <t>209</t>
  </si>
  <si>
    <t>210</t>
  </si>
  <si>
    <t>211</t>
  </si>
  <si>
    <t>212</t>
  </si>
  <si>
    <t>213</t>
  </si>
  <si>
    <t>Фомин Сергей Борисович</t>
  </si>
  <si>
    <t>214</t>
  </si>
  <si>
    <t>Крупиневич Ирина Семеновна</t>
  </si>
  <si>
    <t>215</t>
  </si>
  <si>
    <t>216</t>
  </si>
  <si>
    <t>217</t>
  </si>
  <si>
    <t>218</t>
  </si>
  <si>
    <t>219</t>
  </si>
  <si>
    <t>220</t>
  </si>
  <si>
    <t>221</t>
  </si>
  <si>
    <t>Крайник Наталья Александровна</t>
  </si>
  <si>
    <t>222</t>
  </si>
  <si>
    <t>223</t>
  </si>
  <si>
    <t>224</t>
  </si>
  <si>
    <t>Гордеева Светлана Александровна</t>
  </si>
  <si>
    <t>225</t>
  </si>
  <si>
    <t>226</t>
  </si>
  <si>
    <t>227</t>
  </si>
  <si>
    <t>Стародубова Ирина Николаевна</t>
  </si>
  <si>
    <t>22.04.2030</t>
  </si>
  <si>
    <t>228</t>
  </si>
  <si>
    <t>Михеенков Сергей Анатольевич</t>
  </si>
  <si>
    <t>229</t>
  </si>
  <si>
    <t>Порицкий Павел Александрович</t>
  </si>
  <si>
    <t>230</t>
  </si>
  <si>
    <t>231</t>
  </si>
  <si>
    <t>Ветлов Сергей Федорович</t>
  </si>
  <si>
    <t>232</t>
  </si>
  <si>
    <t>233</t>
  </si>
  <si>
    <t>234</t>
  </si>
  <si>
    <t>235</t>
  </si>
  <si>
    <t>По нормативу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</si>
  <si>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</si>
  <si>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Улица Москвина</t>
  </si>
  <si>
    <t>Дом № 10</t>
  </si>
  <si>
    <t>Водоснабжение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</si>
  <si>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</si>
  <si>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</si>
  <si>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</si>
  <si>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</si>
  <si>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</si>
  <si>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</si>
  <si>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ХВС, ГВС Норматив</t>
  </si>
  <si>
    <t>ИНВЕСТСТРОЙКОМПЛЕКС УК</t>
  </si>
  <si>
    <t>ГВС_М101НП</t>
  </si>
  <si>
    <t>ХВС_М10-НП</t>
  </si>
  <si>
    <t>ГВС_55654502</t>
  </si>
  <si>
    <t>ХВС_55720777</t>
  </si>
  <si>
    <t>ХВС_55720735</t>
  </si>
  <si>
    <t>ГВС_55682544</t>
  </si>
  <si>
    <t>ХВС_55720787</t>
  </si>
  <si>
    <t>ГВС_55654554</t>
  </si>
  <si>
    <t>ГВС_55662727</t>
  </si>
  <si>
    <t>ХВС_55720793</t>
  </si>
  <si>
    <t>ГВС_55683804</t>
  </si>
  <si>
    <t>ХВС_55720751</t>
  </si>
  <si>
    <t>ГВС_55644130</t>
  </si>
  <si>
    <t>ХВС_55698612</t>
  </si>
  <si>
    <t>ГВС 55654566</t>
  </si>
  <si>
    <t>ГВС_55682576</t>
  </si>
  <si>
    <t>ХВС_55720758</t>
  </si>
  <si>
    <t>ГВС_55662684</t>
  </si>
  <si>
    <t>ХВС_55720564</t>
  </si>
  <si>
    <t>ГВС_55654498</t>
  </si>
  <si>
    <t>ХВС_55720798</t>
  </si>
  <si>
    <t>ГВС_55683813</t>
  </si>
  <si>
    <t>ХВС_55697959</t>
  </si>
  <si>
    <t>ГВС_55683808</t>
  </si>
  <si>
    <t>ХВС_55697954</t>
  </si>
  <si>
    <t>ГВС_55654561</t>
  </si>
  <si>
    <t>ХВС_55720761</t>
  </si>
  <si>
    <t>ГВС_55644193</t>
  </si>
  <si>
    <t>ХВС_55698637</t>
  </si>
  <si>
    <t>ГВС_55644159</t>
  </si>
  <si>
    <t>ХВС_55670939</t>
  </si>
  <si>
    <t>ГВС_55644184</t>
  </si>
  <si>
    <t>ХВС_55670930</t>
  </si>
  <si>
    <t>ГВС_55644161</t>
  </si>
  <si>
    <t>ХВС_55698634</t>
  </si>
  <si>
    <t>ГВС_55644150</t>
  </si>
  <si>
    <t>ХВС_55670923</t>
  </si>
  <si>
    <t>ГВС_55654497</t>
  </si>
  <si>
    <t>ХВС_55758142</t>
  </si>
  <si>
    <t>ХВС_55756677</t>
  </si>
  <si>
    <t>ГВС_55682553</t>
  </si>
  <si>
    <t>ХВС_55758148</t>
  </si>
  <si>
    <t>ГВС_55645107</t>
  </si>
  <si>
    <t>ХВС_55757122</t>
  </si>
  <si>
    <t>ГВС_55643853</t>
  </si>
  <si>
    <t>ХВС_55758149</t>
  </si>
  <si>
    <t>ГВС_55654564</t>
  </si>
  <si>
    <t>ХВС_55756672</t>
  </si>
  <si>
    <t>ГВС_55653169</t>
  </si>
  <si>
    <t>ХВС_55756471</t>
  </si>
  <si>
    <t>ГВС_55683818</t>
  </si>
  <si>
    <t>ХВС_55758153</t>
  </si>
  <si>
    <t>ГВС_55683824</t>
  </si>
  <si>
    <t>ХВС_55758152</t>
  </si>
  <si>
    <t>ГВС_55682542</t>
  </si>
  <si>
    <t>ХВС_55758159</t>
  </si>
  <si>
    <t>ГВС_55682552</t>
  </si>
  <si>
    <t>ХВС_55758146</t>
  </si>
  <si>
    <t>ГВС_55654568</t>
  </si>
  <si>
    <t>ХВС_55757131</t>
  </si>
  <si>
    <t>ГВС_55662721</t>
  </si>
  <si>
    <t>ХВС_55756554</t>
  </si>
  <si>
    <t>ГВС_55662720</t>
  </si>
  <si>
    <t>ХВС_55757827</t>
  </si>
  <si>
    <t>ГВС_55682551</t>
  </si>
  <si>
    <t>ХВС_55757096</t>
  </si>
  <si>
    <t>ГВС_55662735</t>
  </si>
  <si>
    <t>ХВС_55751728</t>
  </si>
  <si>
    <t>ГВС_55683822</t>
  </si>
  <si>
    <t>ХВС_55756553</t>
  </si>
  <si>
    <t>ГВС_55682568</t>
  </si>
  <si>
    <t>ХВС_55756678</t>
  </si>
  <si>
    <t>ГВС_55644125</t>
  </si>
  <si>
    <t>ХВС_55757820</t>
  </si>
  <si>
    <t>ГВС_55662737</t>
  </si>
  <si>
    <t>ХВС_55698586</t>
  </si>
  <si>
    <t>ГВС_55644180</t>
  </si>
  <si>
    <t>ХВС_55698607</t>
  </si>
  <si>
    <t>ГВС_55682546</t>
  </si>
  <si>
    <t>ХВС_55757114</t>
  </si>
  <si>
    <t>ГВС_55643936</t>
  </si>
  <si>
    <t>ХВС_55698603</t>
  </si>
  <si>
    <t>ГВС_55643934</t>
  </si>
  <si>
    <t>ХВС_55698613</t>
  </si>
  <si>
    <t>ГВС_55644186</t>
  </si>
  <si>
    <t>ХВС_55698609</t>
  </si>
  <si>
    <t>ГВС_55682545</t>
  </si>
  <si>
    <t>ХВС_55698611</t>
  </si>
  <si>
    <t>ГВС_55682562</t>
  </si>
  <si>
    <t>ХВС_55698602</t>
  </si>
  <si>
    <t>ГВС_55644191</t>
  </si>
  <si>
    <t>ХВС_55698617</t>
  </si>
  <si>
    <t>ГВС_55682597</t>
  </si>
  <si>
    <t>ХВС_55698615</t>
  </si>
  <si>
    <t>ГВС_55644187</t>
  </si>
  <si>
    <t>ХВС_55698616</t>
  </si>
  <si>
    <t>ГВС_55644424</t>
  </si>
  <si>
    <t>ХВС_55698618</t>
  </si>
  <si>
    <t>ГВС_55644215</t>
  </si>
  <si>
    <t>ХВС_55696804</t>
  </si>
  <si>
    <t>ГВС_55644121</t>
  </si>
  <si>
    <t>ХВС_55698601</t>
  </si>
  <si>
    <t>ГВС_55644173</t>
  </si>
  <si>
    <t>ХВС_55698639</t>
  </si>
  <si>
    <t>ГВС_55644153</t>
  </si>
  <si>
    <t>ХВС_55697514</t>
  </si>
  <si>
    <t>ГВС_55644178</t>
  </si>
  <si>
    <t>ХВС_55667521</t>
  </si>
  <si>
    <t>ГВС_55644176</t>
  </si>
  <si>
    <t>ХВС_55670921</t>
  </si>
  <si>
    <t>ГВС_55644181</t>
  </si>
  <si>
    <t>ХВС_5569861</t>
  </si>
  <si>
    <t>ГВС_55644162</t>
  </si>
  <si>
    <t>ХВС_55698606</t>
  </si>
  <si>
    <t>ГВС_55644192</t>
  </si>
  <si>
    <t>ХВС_55698600</t>
  </si>
  <si>
    <t>ГВС_55644163</t>
  </si>
  <si>
    <t>ХВС_55698619</t>
  </si>
  <si>
    <t>ГВС_55698608</t>
  </si>
  <si>
    <t>ХВС_55644151</t>
  </si>
  <si>
    <t>ГВС_55644164</t>
  </si>
  <si>
    <t>ХВС_55698636</t>
  </si>
  <si>
    <t>ГВС_55683817</t>
  </si>
  <si>
    <t>ХВС_55720711</t>
  </si>
  <si>
    <t>ГВС_55644450</t>
  </si>
  <si>
    <t>ХВС_55757097</t>
  </si>
  <si>
    <t>ГВС_55644413</t>
  </si>
  <si>
    <t>ХВС_55757105</t>
  </si>
  <si>
    <t>ГВС_55644459</t>
  </si>
  <si>
    <t>ХВС_55756593</t>
  </si>
  <si>
    <t>ГВС_55644480</t>
  </si>
  <si>
    <t>ХВС_55756549</t>
  </si>
  <si>
    <t>ГВС_55643935</t>
  </si>
  <si>
    <t>ХВС_55698605</t>
  </si>
  <si>
    <t>ГВС_55644423</t>
  </si>
  <si>
    <t>ХВС_55756478</t>
  </si>
  <si>
    <t>ГВС_55682543</t>
  </si>
  <si>
    <t>ХВС_170205495</t>
  </si>
  <si>
    <t>ГВС_55683811</t>
  </si>
  <si>
    <t>ХВС_55697920</t>
  </si>
  <si>
    <t>ГВС_55683806</t>
  </si>
  <si>
    <t>ХВС_55720764</t>
  </si>
  <si>
    <t>ГВС_55662743</t>
  </si>
  <si>
    <t>ХВС_55720772</t>
  </si>
  <si>
    <t>ГВС_55653766</t>
  </si>
  <si>
    <t>ХВС_55697963</t>
  </si>
  <si>
    <t>ГВС_55720781</t>
  </si>
  <si>
    <t>ХВС_55683812</t>
  </si>
  <si>
    <t>ГВС_55662752</t>
  </si>
  <si>
    <t>ХВС_55720780</t>
  </si>
  <si>
    <t>ГВС_55662719</t>
  </si>
  <si>
    <t>ХВС_55775324</t>
  </si>
  <si>
    <t>ГВС_55644433</t>
  </si>
  <si>
    <t>ХВС_55697967</t>
  </si>
  <si>
    <t>ГВС_55683809</t>
  </si>
  <si>
    <t>ХВС_55720790</t>
  </si>
  <si>
    <t>ГВС_55662751</t>
  </si>
  <si>
    <t>ХВС_55697965</t>
  </si>
  <si>
    <t>ГВС_55653610</t>
  </si>
  <si>
    <t>ХВС_55697955</t>
  </si>
  <si>
    <t>ГВС_55683814</t>
  </si>
  <si>
    <t>ХВС_55697966</t>
  </si>
  <si>
    <t>ГВС_55662728</t>
  </si>
  <si>
    <t>ХВС_55697970</t>
  </si>
  <si>
    <t>ГВС_55662736</t>
  </si>
  <si>
    <t>ХВС_55697956</t>
  </si>
  <si>
    <t>ГВС_55683816</t>
  </si>
  <si>
    <t>ХВС_55697953</t>
  </si>
  <si>
    <t>ГВС_55683823</t>
  </si>
  <si>
    <t>ХВС_55697919</t>
  </si>
  <si>
    <t>ГВС_55644470</t>
  </si>
  <si>
    <t>ХВС_55697968</t>
  </si>
  <si>
    <t>ГВС_55643812</t>
  </si>
  <si>
    <t>ХВС_55697957</t>
  </si>
  <si>
    <t>ГВС_55662730</t>
  </si>
  <si>
    <t>ХВС_55758154</t>
  </si>
  <si>
    <t>ГВС_55662718</t>
  </si>
  <si>
    <t>ХВС_55697964</t>
  </si>
  <si>
    <t>ГВС_55653528</t>
  </si>
  <si>
    <t>ХВС_55696999</t>
  </si>
  <si>
    <t>ГВС_55644468</t>
  </si>
  <si>
    <t>ХВС_55756590</t>
  </si>
  <si>
    <t>ГВС_М10106</t>
  </si>
  <si>
    <t>ХВС_ММ106</t>
  </si>
  <si>
    <t>ГВС_55645236</t>
  </si>
  <si>
    <t>ХВС_55758145</t>
  </si>
  <si>
    <t>ГВС_55683807</t>
  </si>
  <si>
    <t>ХВС_55687962</t>
  </si>
  <si>
    <t>ГВС_55644405</t>
  </si>
  <si>
    <t>ХВС_55756548</t>
  </si>
  <si>
    <t>ГВС_55644445</t>
  </si>
  <si>
    <t>ХВС_55757113</t>
  </si>
  <si>
    <t>ГВС_55644467</t>
  </si>
  <si>
    <t>ХВС_55670935</t>
  </si>
  <si>
    <t>ГВС_31216228</t>
  </si>
  <si>
    <t>ХВС_31216268</t>
  </si>
  <si>
    <t>ГВС_55644457</t>
  </si>
  <si>
    <t>ХВС_55670941</t>
  </si>
  <si>
    <t>ГВС_55644463</t>
  </si>
  <si>
    <t>ХВС_55670922</t>
  </si>
  <si>
    <t>ГВС_55644414</t>
  </si>
  <si>
    <t>ХВС_55757826</t>
  </si>
  <si>
    <t>ГВС_55644411</t>
  </si>
  <si>
    <t>ХВС_55757115</t>
  </si>
  <si>
    <t>ГВС_55644406</t>
  </si>
  <si>
    <t>ХВС_55758157</t>
  </si>
  <si>
    <t>ГВС_55653683</t>
  </si>
  <si>
    <t>ХВС_55696837</t>
  </si>
  <si>
    <t>ГВС_55653734</t>
  </si>
  <si>
    <t>ХВС_55720557</t>
  </si>
  <si>
    <t>ГВС_55653758</t>
  </si>
  <si>
    <t>ХВС_55720585</t>
  </si>
  <si>
    <t>ГВС_55653757</t>
  </si>
  <si>
    <t>ХВС_55720494</t>
  </si>
  <si>
    <t>ГВС_55653735</t>
  </si>
  <si>
    <t>ХВС_55720601</t>
  </si>
  <si>
    <t>ГВС_55643835</t>
  </si>
  <si>
    <t>ХВС_55720532</t>
  </si>
  <si>
    <t>ГВС_55653652</t>
  </si>
  <si>
    <t>ХВС_55720558</t>
  </si>
  <si>
    <t>ГВС_55646065</t>
  </si>
  <si>
    <t>ХВС_55696782</t>
  </si>
  <si>
    <t>ГВС_55653764</t>
  </si>
  <si>
    <t>ХВС_55696738</t>
  </si>
  <si>
    <t>ГВС_89873</t>
  </si>
  <si>
    <t>ХВС_55720599</t>
  </si>
  <si>
    <t>ГВС_55643811</t>
  </si>
  <si>
    <t>ХВС_55720566</t>
  </si>
  <si>
    <t>ГВС_55653765</t>
  </si>
  <si>
    <t>ХВС_55720578</t>
  </si>
  <si>
    <t>ГВС_55643907</t>
  </si>
  <si>
    <t>ХВС_55696799</t>
  </si>
  <si>
    <t>ГВС_55653744</t>
  </si>
  <si>
    <t>ХВС_55720565</t>
  </si>
  <si>
    <t>ГВС_55653756</t>
  </si>
  <si>
    <t>ХВС_55696780</t>
  </si>
  <si>
    <t>ХВС_55720593</t>
  </si>
  <si>
    <t>ГВС_55643915</t>
  </si>
  <si>
    <t>ГВС_55653682</t>
  </si>
  <si>
    <t>ХВС_55720567</t>
  </si>
  <si>
    <t>ГВС_55643829</t>
  </si>
  <si>
    <t>ХВС_55696771</t>
  </si>
  <si>
    <t>ГВС_55653751</t>
  </si>
  <si>
    <t>ХВС_55696806</t>
  </si>
  <si>
    <t>ГВС_55653740</t>
  </si>
  <si>
    <t>ХВС_55696765</t>
  </si>
  <si>
    <t>ГВС_55653676</t>
  </si>
  <si>
    <t>ХВС_55696791</t>
  </si>
  <si>
    <t>ГВС_55643830</t>
  </si>
  <si>
    <t>ХВС_55720541</t>
  </si>
  <si>
    <t>ГВС_55653743</t>
  </si>
  <si>
    <t>ХВС_55696807</t>
  </si>
  <si>
    <t>ГВС_55645118</t>
  </si>
  <si>
    <t>ХВС_55698129</t>
  </si>
  <si>
    <t>ГВС_55645106</t>
  </si>
  <si>
    <t>ХВС_55697005</t>
  </si>
  <si>
    <t>ГВС_55645000</t>
  </si>
  <si>
    <t>ХВС_55696978</t>
  </si>
  <si>
    <t>ГВС_55645003</t>
  </si>
  <si>
    <t>ХВС_55696993</t>
  </si>
  <si>
    <t>ГВС_М10149</t>
  </si>
  <si>
    <t>ХВС_ММ149</t>
  </si>
  <si>
    <t>ГВС_55644415</t>
  </si>
  <si>
    <t>ХВС_55696985</t>
  </si>
  <si>
    <t>ГВС_556444241</t>
  </si>
  <si>
    <t>ХВС_55697002</t>
  </si>
  <si>
    <t>ГВС_55645108</t>
  </si>
  <si>
    <t>ХВС_55669677</t>
  </si>
  <si>
    <t>ГВС_55644260</t>
  </si>
  <si>
    <t>ХВС_55696783</t>
  </si>
  <si>
    <t>ГВС_140874121</t>
  </si>
  <si>
    <t>ХВС_140854583</t>
  </si>
  <si>
    <t>ГВС_55644279</t>
  </si>
  <si>
    <t>ХВС_55669687</t>
  </si>
  <si>
    <t>ГВС_55644255</t>
  </si>
  <si>
    <t>ХВС_55696773</t>
  </si>
  <si>
    <t>ГВС_55644263</t>
  </si>
  <si>
    <t>ХВС_55696739</t>
  </si>
  <si>
    <t>ГВС_55645102</t>
  </si>
  <si>
    <t>ХВС_55696800</t>
  </si>
  <si>
    <t>ГВС_55645093</t>
  </si>
  <si>
    <t>ХВС_55696797</t>
  </si>
  <si>
    <t>ГВС_55644998</t>
  </si>
  <si>
    <t>ХВС_55696808</t>
  </si>
  <si>
    <t>ГВС_55645218</t>
  </si>
  <si>
    <t>ХВС_55696776</t>
  </si>
  <si>
    <t>ГВС_55645098</t>
  </si>
  <si>
    <t>ХВС_55696789</t>
  </si>
  <si>
    <t>ГВС_55645092</t>
  </si>
  <si>
    <t>ХВС_55696813</t>
  </si>
  <si>
    <t>ГВС_55645101</t>
  </si>
  <si>
    <t>ХВС_55696781</t>
  </si>
  <si>
    <t>ГВС_55644430</t>
  </si>
  <si>
    <t>ХВС_55696980</t>
  </si>
  <si>
    <t>ГВС_55644422</t>
  </si>
  <si>
    <t>ХВС_55720900</t>
  </si>
  <si>
    <t>ГВС_55644444</t>
  </si>
  <si>
    <t>ХВС_55696997</t>
  </si>
  <si>
    <t>ГВС_55644266</t>
  </si>
  <si>
    <t>ХВС_55696995</t>
  </si>
  <si>
    <t>ГВС_55644243</t>
  </si>
  <si>
    <t>ХВС_55698113</t>
  </si>
  <si>
    <t>ГВС_55644451</t>
  </si>
  <si>
    <t>ХВС_55696988</t>
  </si>
  <si>
    <t>ГВС_55644425</t>
  </si>
  <si>
    <t>ХВС_55696984</t>
  </si>
  <si>
    <t>ГВС_55653554</t>
  </si>
  <si>
    <t>ХВС_55697003</t>
  </si>
  <si>
    <t>ГВС_55653556</t>
  </si>
  <si>
    <t>ХВС_55698139</t>
  </si>
  <si>
    <t>ГВС_55653544</t>
  </si>
  <si>
    <t>ХВС_55698122</t>
  </si>
  <si>
    <t>ГВС_55645420</t>
  </si>
  <si>
    <t>ХВС_5567952</t>
  </si>
  <si>
    <t>ГВС_55653550</t>
  </si>
  <si>
    <t>ХВС_55698146</t>
  </si>
  <si>
    <t>ГВС_55644431</t>
  </si>
  <si>
    <t>ХВС_55696973</t>
  </si>
  <si>
    <t>ГВС_55653536</t>
  </si>
  <si>
    <t>ХВС_55698114</t>
  </si>
  <si>
    <t>ГВС_55653549</t>
  </si>
  <si>
    <t>ХВС_55698137</t>
  </si>
  <si>
    <t>ГВС_55653567</t>
  </si>
  <si>
    <t>ХВС_55696974</t>
  </si>
  <si>
    <t>ГВС_55653520</t>
  </si>
  <si>
    <t>ХВС_55697008</t>
  </si>
  <si>
    <t>ГВС_55645565</t>
  </si>
  <si>
    <t>ХВС_55696992</t>
  </si>
  <si>
    <t>ГВС_55653527</t>
  </si>
  <si>
    <t>ХВС_55696956</t>
  </si>
  <si>
    <t>ГВС_170269270</t>
  </si>
  <si>
    <t>ХВС_5598040</t>
  </si>
  <si>
    <t>ГВС_55643870</t>
  </si>
  <si>
    <t>ХВС_55698023</t>
  </si>
  <si>
    <t>ГВС_55643861</t>
  </si>
  <si>
    <t>ХВС_55698091</t>
  </si>
  <si>
    <t>ГВС_55643868</t>
  </si>
  <si>
    <t>ХВС_5565914</t>
  </si>
  <si>
    <t>ГВС_55643857</t>
  </si>
  <si>
    <t>ХВС_55720734</t>
  </si>
  <si>
    <t>ГВС_55653701</t>
  </si>
  <si>
    <t>29.12.2026</t>
  </si>
  <si>
    <t>ХВС_55695996</t>
  </si>
  <si>
    <t>ГВС_55653733</t>
  </si>
  <si>
    <t>ХВС_55695988</t>
  </si>
  <si>
    <t>ГВС_55653548</t>
  </si>
  <si>
    <t>ХВС_55698143</t>
  </si>
  <si>
    <t>ГВС_55653547</t>
  </si>
  <si>
    <t>ХВС_55697937</t>
  </si>
  <si>
    <t>ГВС_55653551</t>
  </si>
  <si>
    <t>ХВС_55696989</t>
  </si>
  <si>
    <t>ГВС_55653560</t>
  </si>
  <si>
    <t>ХВС_55696976</t>
  </si>
  <si>
    <t>ГВС_55653562</t>
  </si>
  <si>
    <t>ГВС_55653535</t>
  </si>
  <si>
    <t>ХВС_55696982</t>
  </si>
  <si>
    <t>ГВС_55653552</t>
  </si>
  <si>
    <t>ХВС_55698131</t>
  </si>
  <si>
    <t>ГВС_55653761</t>
  </si>
  <si>
    <t>ХВС_55698020</t>
  </si>
  <si>
    <t>ГВС_55653653</t>
  </si>
  <si>
    <t>ХВС_55698039</t>
  </si>
  <si>
    <t>ГВС_55653621</t>
  </si>
  <si>
    <t>ХВС_55695998</t>
  </si>
  <si>
    <t>ГВС_55643860</t>
  </si>
  <si>
    <t>ХВС_55698024</t>
  </si>
  <si>
    <t>ГВС_55653750</t>
  </si>
  <si>
    <t>ХВС_55695999</t>
  </si>
  <si>
    <t>ГВС_5564556</t>
  </si>
  <si>
    <t>ХВС_55698043</t>
  </si>
  <si>
    <t>ГВС_55653529</t>
  </si>
  <si>
    <t>ХВС_55695976</t>
  </si>
  <si>
    <t>ГВС_55653557</t>
  </si>
  <si>
    <t>ХВС_55697423</t>
  </si>
  <si>
    <t>ГВС_55653555</t>
  </si>
  <si>
    <t>ХВС_55697419</t>
  </si>
  <si>
    <t>ГВС_55653568</t>
  </si>
  <si>
    <t>ХВС_55697430</t>
  </si>
  <si>
    <t>ГВС_55653540</t>
  </si>
  <si>
    <t>ХВС_55698050</t>
  </si>
  <si>
    <t>ГВС_55653334</t>
  </si>
  <si>
    <t>ХВС_55697414</t>
  </si>
  <si>
    <t>ГВС_55653525</t>
  </si>
  <si>
    <t>ХВС_55695975</t>
  </si>
  <si>
    <t>ГВС_55643801</t>
  </si>
  <si>
    <t>ХВС_55697417</t>
  </si>
  <si>
    <t>ГВС_55653543</t>
  </si>
  <si>
    <t>ХВС_55697422</t>
  </si>
  <si>
    <t>ГВС_55653534</t>
  </si>
  <si>
    <t>ХВС_55697418</t>
  </si>
  <si>
    <t>ГВС_55653749</t>
  </si>
  <si>
    <t>ХВС_55698145</t>
  </si>
  <si>
    <t>ГВС_М10220</t>
  </si>
  <si>
    <t>ХВС_ММ220</t>
  </si>
  <si>
    <t>ГВС_55643877</t>
  </si>
  <si>
    <t>ХВС_55698037</t>
  </si>
  <si>
    <t>ГВС_55643873</t>
  </si>
  <si>
    <t>ХВС_55698048</t>
  </si>
  <si>
    <t>ГВС_55653674</t>
  </si>
  <si>
    <t>ХВС_55007415</t>
  </si>
  <si>
    <t>ГВС_55653742</t>
  </si>
  <si>
    <t>ХВС_55695973</t>
  </si>
  <si>
    <t>ГВС_55643866</t>
  </si>
  <si>
    <t>ХВС_55698049</t>
  </si>
  <si>
    <t>ГВС_55653627</t>
  </si>
  <si>
    <t>ХВС_55698032</t>
  </si>
  <si>
    <t>ГВС_55653638</t>
  </si>
  <si>
    <t>ХВС_55695990</t>
  </si>
  <si>
    <t>ГВС_55643862</t>
  </si>
  <si>
    <t>ХВС_55698044</t>
  </si>
  <si>
    <t>ГВС_55653753</t>
  </si>
  <si>
    <t>ХВС_55698028</t>
  </si>
  <si>
    <t>8434627К19</t>
  </si>
  <si>
    <t>23.12.2025</t>
  </si>
  <si>
    <t>1019022957000</t>
  </si>
  <si>
    <t>23.12.2026</t>
  </si>
  <si>
    <t>ГВС_55643874</t>
  </si>
  <si>
    <t>1010003064007</t>
  </si>
  <si>
    <t>ГВС_55643809</t>
  </si>
  <si>
    <t>ХВС_55695928</t>
  </si>
  <si>
    <t>ГВС_55643836</t>
  </si>
  <si>
    <t>ХВС_55695995</t>
  </si>
  <si>
    <t>ДЭБП-000070</t>
  </si>
  <si>
    <t>ХВС 55720778</t>
  </si>
  <si>
    <t>04.02.2027</t>
  </si>
  <si>
    <t>ГВС_55644182</t>
  </si>
  <si>
    <t>ХВС_55670929</t>
  </si>
  <si>
    <t>10.12.2026</t>
  </si>
  <si>
    <t>20-311041</t>
  </si>
  <si>
    <t>21-003373</t>
  </si>
  <si>
    <t>15.01.2026</t>
  </si>
  <si>
    <t>норматив</t>
  </si>
  <si>
    <t>Странгуль Светлана Николаевна</t>
  </si>
  <si>
    <t>Э. энергия</t>
  </si>
  <si>
    <t>8527602</t>
  </si>
  <si>
    <t>14.02.2027</t>
  </si>
  <si>
    <t>ГВС_М1010</t>
  </si>
  <si>
    <t>23.02.2027</t>
  </si>
  <si>
    <t>20-105044</t>
  </si>
  <si>
    <t>09.11.2026</t>
  </si>
  <si>
    <t>20-289950</t>
  </si>
  <si>
    <t>02.12.2026</t>
  </si>
  <si>
    <t>ГВС_М1022</t>
  </si>
  <si>
    <t>12.03.2027</t>
  </si>
  <si>
    <t>45014102</t>
  </si>
  <si>
    <t>09.03.2026</t>
  </si>
  <si>
    <t>44685997</t>
  </si>
  <si>
    <t>01.03.2026</t>
  </si>
  <si>
    <t>55720801.</t>
  </si>
  <si>
    <t>55683802.</t>
  </si>
  <si>
    <t>ГВС_55662746</t>
  </si>
  <si>
    <t>ХВС_55697961</t>
  </si>
  <si>
    <t>ГВС_М10104</t>
  </si>
  <si>
    <t>ХВС_ММ104</t>
  </si>
  <si>
    <t>30.07.2027</t>
  </si>
  <si>
    <t>54536</t>
  </si>
  <si>
    <t>28.02.2026</t>
  </si>
  <si>
    <t>03.03.2027</t>
  </si>
  <si>
    <t>акт поверки</t>
  </si>
  <si>
    <t>ГВС_М10180</t>
  </si>
  <si>
    <t>ХВС_ММ180</t>
  </si>
  <si>
    <t>18.02.2025</t>
  </si>
  <si>
    <t>18.02.2027</t>
  </si>
  <si>
    <t>05.04.2027</t>
  </si>
  <si>
    <t>21-063716</t>
  </si>
  <si>
    <t>15.02.2026</t>
  </si>
  <si>
    <t>21-057931</t>
  </si>
  <si>
    <t>10.02.2026</t>
  </si>
  <si>
    <t>29.03.2026</t>
  </si>
  <si>
    <t>Лахтанова Елена Станиславовна</t>
  </si>
  <si>
    <t>29.01.2021</t>
  </si>
  <si>
    <t>ХВС_55696975</t>
  </si>
  <si>
    <t>ГВС1010030334906</t>
  </si>
  <si>
    <t>ХВС1010030605105</t>
  </si>
  <si>
    <t>пок.в.</t>
  </si>
  <si>
    <t>ХВС_55697981</t>
  </si>
  <si>
    <t>ГВС_5653710</t>
  </si>
  <si>
    <t>23351956.</t>
  </si>
  <si>
    <t>11.03.2027</t>
  </si>
  <si>
    <t>ХВС 20-3769467</t>
  </si>
  <si>
    <t>ГВС 20-3769473</t>
  </si>
  <si>
    <t>Г_64752637</t>
  </si>
  <si>
    <t>Х_63541127</t>
  </si>
  <si>
    <t>ГВС_46621611</t>
  </si>
  <si>
    <t>ХВС_1011040255601</t>
  </si>
  <si>
    <t>ГВС норматив</t>
  </si>
  <si>
    <t>Подогрев ХВС для ГВС (Гкал)</t>
  </si>
  <si>
    <t>ГВС для ОДН (М3)</t>
  </si>
  <si>
    <t>04.06.2027</t>
  </si>
  <si>
    <t>ГВС 1078301</t>
  </si>
  <si>
    <t>ХВС 4448152720</t>
  </si>
  <si>
    <t>акт12.11.21</t>
  </si>
  <si>
    <t>24,12,2027</t>
  </si>
  <si>
    <t>Химкинский водоканал</t>
  </si>
  <si>
    <t>тариф</t>
  </si>
  <si>
    <t>м3</t>
  </si>
  <si>
    <t>Сумма</t>
  </si>
  <si>
    <t>Холодное водоснабжение для ГВС</t>
  </si>
  <si>
    <t>ХВС(ГВС) для ОДН</t>
  </si>
  <si>
    <t>Водоотведение ОДН</t>
  </si>
  <si>
    <t>итого</t>
  </si>
  <si>
    <t>Сергиево-Посадский РО</t>
  </si>
  <si>
    <t>S/м2</t>
  </si>
  <si>
    <t>Вывоз ТКО</t>
  </si>
  <si>
    <t>ТСК Мосэнерго</t>
  </si>
  <si>
    <t>м3,S</t>
  </si>
  <si>
    <t>Подогрев холодной воды для ГВС</t>
  </si>
  <si>
    <t>ГВС для ОДН</t>
  </si>
  <si>
    <t>Отопление ОПУ</t>
  </si>
  <si>
    <t>Отопление гараж</t>
  </si>
  <si>
    <t>Отопление по ИПУ</t>
  </si>
  <si>
    <t>Отопление по среднему</t>
  </si>
  <si>
    <t>Мосэнергосбыт</t>
  </si>
  <si>
    <t>Квт/ч,   р/м2</t>
  </si>
  <si>
    <t>Электроснабжение по ИПУ кв-ры</t>
  </si>
  <si>
    <t>Электроснабжение м/м</t>
  </si>
  <si>
    <t xml:space="preserve">Электроэнергия ОДН </t>
  </si>
  <si>
    <t>ХВС  35017012</t>
  </si>
  <si>
    <t>29.01.2027</t>
  </si>
  <si>
    <t>ГВС  21-5422919</t>
  </si>
  <si>
    <t>пок вода</t>
  </si>
  <si>
    <t>Обход</t>
  </si>
  <si>
    <t>акт  от 01.04.2022</t>
  </si>
  <si>
    <t>ХВС_21-604536</t>
  </si>
  <si>
    <t>ГВС_22-069931</t>
  </si>
  <si>
    <t>ГВС_46312693</t>
  </si>
  <si>
    <t>ХВС_46301561</t>
  </si>
  <si>
    <t>Автомат</t>
  </si>
  <si>
    <t>Автомат розлива воды</t>
  </si>
  <si>
    <t>45812820-21</t>
  </si>
  <si>
    <t>ГВС_210607622</t>
  </si>
  <si>
    <t>ХВС_210610715</t>
  </si>
  <si>
    <t>22-266150</t>
  </si>
  <si>
    <t>Установлены новые счетчики</t>
  </si>
  <si>
    <t>объход</t>
  </si>
  <si>
    <t>обход</t>
  </si>
  <si>
    <t>18.09.2020г. 335-РВ</t>
  </si>
  <si>
    <t xml:space="preserve">распоряжение Министерства ЖКХ МО от      22.05.2017 г. № 63-РВ, </t>
  </si>
  <si>
    <r>
      <t xml:space="preserve">Сумма( ХВ+ГВ)куб.м. х  Si/11022,9 кв.м. х </t>
    </r>
    <r>
      <rPr>
        <b/>
        <sz val="11"/>
        <color theme="1"/>
        <rFont val="Calibri"/>
        <family val="2"/>
        <charset val="204"/>
        <scheme val="minor"/>
      </rPr>
      <t>37,60</t>
    </r>
    <r>
      <rPr>
        <sz val="11"/>
        <color theme="1"/>
        <rFont val="Calibri"/>
        <family val="2"/>
        <charset val="204"/>
        <scheme val="minor"/>
      </rPr>
      <t xml:space="preserve"> руб</t>
    </r>
  </si>
  <si>
    <r>
      <rPr>
        <b/>
        <sz val="11"/>
        <color theme="1"/>
        <rFont val="Calibri"/>
        <family val="2"/>
        <charset val="204"/>
        <scheme val="minor"/>
      </rPr>
      <t xml:space="preserve">Горячая вода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Si/11 022,9кв.м. х </t>
    </r>
    <r>
      <rPr>
        <b/>
        <sz val="11"/>
        <color theme="1"/>
        <rFont val="Calibri"/>
        <family val="2"/>
        <charset val="204"/>
        <scheme val="minor"/>
      </rPr>
      <t>182,69</t>
    </r>
    <r>
      <rPr>
        <sz val="11"/>
        <color theme="1"/>
        <rFont val="Calibri"/>
        <family val="2"/>
        <charset val="204"/>
        <scheme val="minor"/>
      </rPr>
      <t xml:space="preserve"> 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                                                        </t>
    </r>
    <r>
      <rPr>
        <b/>
        <u/>
        <sz val="11"/>
        <color rgb="FF000000"/>
        <rFont val="Calibri"/>
        <family val="2"/>
        <charset val="204"/>
      </rPr>
      <t>куб.м./кв.м.но не более 20 куб.м</t>
    </r>
  </si>
  <si>
    <r>
      <rPr>
        <b/>
        <sz val="11"/>
        <color theme="1"/>
        <rFont val="Calibri"/>
        <family val="2"/>
        <charset val="204"/>
        <scheme val="minor"/>
      </rPr>
      <t xml:space="preserve">Холодная вода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Si/11 022,9кв.м. х </t>
    </r>
    <r>
      <rPr>
        <b/>
        <sz val="11"/>
        <color theme="1"/>
        <rFont val="Calibri"/>
        <family val="2"/>
        <charset val="204"/>
        <scheme val="minor"/>
      </rPr>
      <t>32,52</t>
    </r>
    <r>
      <rPr>
        <sz val="11"/>
        <color theme="1"/>
        <rFont val="Calibri"/>
        <family val="2"/>
        <charset val="204"/>
        <scheme val="minor"/>
      </rPr>
      <t xml:space="preserve"> 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                                              </t>
    </r>
    <r>
      <rPr>
        <b/>
        <u/>
        <sz val="11"/>
        <color rgb="FF000000"/>
        <rFont val="Calibri"/>
        <family val="2"/>
        <charset val="204"/>
      </rPr>
      <t>куб.м./кв.м.но не более 20 куб.м</t>
    </r>
  </si>
  <si>
    <t>2023г.</t>
  </si>
  <si>
    <t>акт  от 15.02.2023</t>
  </si>
  <si>
    <t>осмотр</t>
  </si>
  <si>
    <t>Тимонина Ольга Александровна</t>
  </si>
  <si>
    <t>поверка</t>
  </si>
  <si>
    <t>ХВС_220490948</t>
  </si>
  <si>
    <t>ГВС_220487019</t>
  </si>
  <si>
    <t>ГВС_22-507486</t>
  </si>
  <si>
    <t>ХВС_22-522662</t>
  </si>
  <si>
    <t>ГВС_64486410</t>
  </si>
  <si>
    <t>ХВС_64485869</t>
  </si>
  <si>
    <t>уехал до 08.23</t>
  </si>
  <si>
    <t>за  Апрель 2023 г.</t>
  </si>
  <si>
    <t>Отчет по вывозу ТКО за Апрель 2023 г.</t>
  </si>
  <si>
    <t>81991</t>
  </si>
  <si>
    <t>Май</t>
  </si>
  <si>
    <t>От 20.05.2023</t>
  </si>
  <si>
    <t>Май 2023 г.</t>
  </si>
  <si>
    <t>СПРАВОЧНАЯ ИНФОРМАЦИЯ потребление коммунальных услуг в доме ул.Москвина, д.10  Май 2023 г.</t>
  </si>
  <si>
    <t>83455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</si>
</sst>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* #,##0.00,;* \(#,##0.00\);* \-#,;@\ 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_(* #,##0_);_(* \(#,##0\);_(* &quot;-&quot;??_);_(@_)"/>
    <numFmt numFmtId="172" formatCode="_-* #,##0.0000_р_._-;\-* #,##0.0000_р_._-;_-* \-??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7" formatCode="#,##0_ ;\-#,##0\ "/>
    <numFmt numFmtId="178" formatCode="0.0000"/>
    <numFmt numFmtId="179" formatCode="_-* #,##0.000\ _₽_-;\-* #,##0.000\ _₽_-;_-* &quot;-&quot;??\ _₽_-;_-@_-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ms Rmn Cyr"/>
    </font>
    <font>
      <b/>
      <u val="singleAccounting"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u val="singleAccounting"/>
      <sz val="11"/>
      <color indexed="8"/>
      <name val="Arial"/>
      <family val="2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rgb="FFFF0000"/>
      <name val="Arial"/>
      <family val="2"/>
    </font>
    <font>
      <b/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7" fontId="2" fillId="0" borderId="0" applyFont="0" applyFill="0" applyBorder="0" applyAlignment="0" applyProtection="0"/>
    <xf numFmtId="0" fontId="8" fillId="0" borderId="0"/>
    <xf numFmtId="0" fontId="6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41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8" fillId="0" borderId="0"/>
    <xf numFmtId="0" fontId="6" fillId="0" borderId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2" applyFont="1" applyBorder="1" applyProtection="1"/>
    <xf numFmtId="1" fontId="0" fillId="0" borderId="0" xfId="0" applyNumberFormat="1"/>
    <xf numFmtId="0" fontId="2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1" fontId="0" fillId="0" borderId="1" xfId="2" applyNumberFormat="1" applyFont="1" applyBorder="1" applyAlignment="1" applyProtection="1">
      <alignment horizontal="center" vertical="center" wrapText="1"/>
    </xf>
    <xf numFmtId="1" fontId="0" fillId="0" borderId="2" xfId="2" applyNumberFormat="1" applyFont="1" applyBorder="1" applyAlignment="1" applyProtection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Border="1" applyProtection="1"/>
    <xf numFmtId="164" fontId="0" fillId="0" borderId="1" xfId="0" applyNumberFormat="1" applyBorder="1"/>
    <xf numFmtId="166" fontId="0" fillId="0" borderId="0" xfId="2" applyNumberFormat="1" applyFont="1" applyBorder="1" applyAlignment="1" applyProtection="1">
      <alignment horizontal="center" wrapText="1"/>
    </xf>
    <xf numFmtId="166" fontId="0" fillId="0" borderId="0" xfId="2" applyNumberFormat="1" applyFont="1" applyBorder="1" applyAlignment="1" applyProtection="1">
      <alignment horizontal="right"/>
    </xf>
    <xf numFmtId="9" fontId="0" fillId="0" borderId="0" xfId="2" applyNumberFormat="1" applyFont="1" applyBorder="1" applyAlignment="1" applyProtection="1"/>
    <xf numFmtId="0" fontId="12" fillId="0" borderId="0" xfId="0" applyFont="1"/>
    <xf numFmtId="0" fontId="1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5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9" fillId="0" borderId="0" xfId="0" applyFont="1" applyAlignment="1">
      <alignment horizontal="center"/>
    </xf>
    <xf numFmtId="165" fontId="19" fillId="0" borderId="0" xfId="1" applyNumberFormat="1" applyFont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5" fillId="0" borderId="0" xfId="0" applyFont="1"/>
    <xf numFmtId="0" fontId="26" fillId="0" borderId="0" xfId="0" applyFont="1"/>
    <xf numFmtId="0" fontId="5" fillId="0" borderId="2" xfId="3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vertical="top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 shrinkToFi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3" fillId="0" borderId="0" xfId="4" applyFont="1" applyAlignment="1">
      <alignment horizontal="center" vertical="center"/>
    </xf>
    <xf numFmtId="1" fontId="23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0" xfId="4" applyFont="1" applyFill="1" applyAlignment="1">
      <alignment horizontal="left"/>
    </xf>
    <xf numFmtId="16" fontId="22" fillId="0" borderId="6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/>
    </xf>
    <xf numFmtId="164" fontId="0" fillId="0" borderId="0" xfId="0" applyNumberFormat="1"/>
    <xf numFmtId="0" fontId="29" fillId="2" borderId="0" xfId="6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1" fontId="29" fillId="4" borderId="0" xfId="2" applyNumberFormat="1" applyFont="1" applyFill="1" applyBorder="1" applyAlignment="1" applyProtection="1">
      <alignment horizontal="center" vertical="center" wrapText="1"/>
    </xf>
    <xf numFmtId="1" fontId="29" fillId="3" borderId="0" xfId="2" applyNumberFormat="1" applyFont="1" applyFill="1" applyBorder="1" applyAlignment="1" applyProtection="1">
      <alignment horizontal="center" vertical="center" wrapText="1"/>
    </xf>
    <xf numFmtId="0" fontId="29" fillId="4" borderId="0" xfId="6" applyFont="1" applyFill="1" applyBorder="1" applyAlignment="1">
      <alignment horizontal="center" vertical="center"/>
    </xf>
    <xf numFmtId="0" fontId="29" fillId="4" borderId="0" xfId="6" applyFont="1" applyFill="1" applyAlignment="1">
      <alignment horizontal="center" vertical="center"/>
    </xf>
    <xf numFmtId="0" fontId="29" fillId="3" borderId="0" xfId="6" applyFont="1" applyFill="1" applyBorder="1" applyAlignment="1">
      <alignment horizontal="center" vertical="center"/>
    </xf>
    <xf numFmtId="0" fontId="29" fillId="3" borderId="0" xfId="6" applyFont="1" applyFill="1" applyAlignment="1">
      <alignment horizontal="center" vertical="center"/>
    </xf>
    <xf numFmtId="0" fontId="29" fillId="0" borderId="0" xfId="6" applyFont="1" applyFill="1" applyBorder="1" applyAlignment="1">
      <alignment horizontal="center" vertical="center"/>
    </xf>
    <xf numFmtId="0" fontId="29" fillId="2" borderId="0" xfId="6" applyFont="1" applyFill="1" applyAlignment="1">
      <alignment horizontal="center" vertical="center"/>
    </xf>
    <xf numFmtId="0" fontId="29" fillId="5" borderId="0" xfId="6" applyFont="1" applyFill="1" applyBorder="1" applyAlignment="1">
      <alignment horizontal="center" vertical="center"/>
    </xf>
    <xf numFmtId="0" fontId="29" fillId="0" borderId="0" xfId="6" applyFont="1" applyFill="1" applyAlignment="1">
      <alignment horizontal="center" vertical="center"/>
    </xf>
    <xf numFmtId="0" fontId="28" fillId="2" borderId="0" xfId="6" applyFont="1" applyFill="1" applyBorder="1" applyAlignment="1">
      <alignment horizontal="center" vertical="center"/>
    </xf>
    <xf numFmtId="0" fontId="28" fillId="2" borderId="0" xfId="6" applyFont="1" applyFill="1" applyAlignment="1">
      <alignment horizontal="center" vertical="center"/>
    </xf>
    <xf numFmtId="0" fontId="18" fillId="0" borderId="0" xfId="0" applyFont="1" applyBorder="1" applyAlignment="1"/>
    <xf numFmtId="165" fontId="19" fillId="0" borderId="1" xfId="1" applyNumberFormat="1" applyFont="1" applyBorder="1" applyAlignment="1" applyProtection="1">
      <alignment horizontal="center"/>
    </xf>
    <xf numFmtId="1" fontId="32" fillId="0" borderId="1" xfId="2" applyNumberFormat="1" applyFont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1" applyNumberFormat="1" applyFont="1" applyBorder="1" applyAlignment="1" applyProtection="1">
      <alignment horizontal="center" vertical="center" wrapText="1"/>
    </xf>
    <xf numFmtId="165" fontId="33" fillId="0" borderId="1" xfId="1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wrapText="1"/>
    </xf>
    <xf numFmtId="0" fontId="34" fillId="0" borderId="8" xfId="0" applyFont="1" applyBorder="1" applyAlignment="1">
      <alignment vertical="center"/>
    </xf>
    <xf numFmtId="0" fontId="37" fillId="0" borderId="0" xfId="0" applyFont="1"/>
    <xf numFmtId="0" fontId="22" fillId="0" borderId="1" xfId="0" applyFont="1" applyFill="1" applyBorder="1" applyAlignment="1">
      <alignment horizontal="center" vertical="center"/>
    </xf>
    <xf numFmtId="43" fontId="0" fillId="0" borderId="0" xfId="0" applyNumberFormat="1"/>
    <xf numFmtId="0" fontId="3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/>
    <xf numFmtId="0" fontId="0" fillId="0" borderId="0" xfId="0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/>
    </xf>
    <xf numFmtId="1" fontId="30" fillId="0" borderId="0" xfId="2" applyNumberFormat="1" applyFont="1" applyFill="1" applyBorder="1" applyAlignment="1" applyProtection="1">
      <alignment horizontal="center" vertical="center"/>
    </xf>
    <xf numFmtId="14" fontId="29" fillId="0" borderId="0" xfId="6" applyNumberFormat="1" applyFont="1" applyFill="1" applyBorder="1" applyAlignment="1">
      <alignment horizontal="center" vertical="center"/>
    </xf>
    <xf numFmtId="0" fontId="40" fillId="7" borderId="1" xfId="6" applyFont="1" applyFill="1" applyBorder="1" applyAlignment="1">
      <alignment horizontal="left" vertical="center"/>
    </xf>
    <xf numFmtId="0" fontId="40" fillId="2" borderId="1" xfId="6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4" fillId="0" borderId="8" xfId="0" applyNumberFormat="1" applyFont="1" applyBorder="1" applyAlignment="1">
      <alignment vertical="center"/>
    </xf>
    <xf numFmtId="0" fontId="36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8" borderId="1" xfId="0" applyFill="1" applyBorder="1"/>
    <xf numFmtId="0" fontId="41" fillId="0" borderId="1" xfId="12" applyBorder="1" applyAlignment="1">
      <alignment vertical="top" wrapText="1"/>
    </xf>
    <xf numFmtId="0" fontId="20" fillId="2" borderId="1" xfId="1" applyNumberFormat="1" applyFont="1" applyFill="1" applyBorder="1" applyAlignment="1" applyProtection="1">
      <alignment horizontal="center"/>
    </xf>
    <xf numFmtId="49" fontId="44" fillId="0" borderId="1" xfId="0" applyNumberFormat="1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7" fillId="0" borderId="0" xfId="0" applyFont="1" applyAlignment="1"/>
    <xf numFmtId="168" fontId="3" fillId="0" borderId="0" xfId="20" applyFont="1"/>
    <xf numFmtId="171" fontId="43" fillId="0" borderId="0" xfId="20" applyNumberFormat="1" applyFont="1"/>
    <xf numFmtId="0" fontId="44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wrapText="1"/>
    </xf>
    <xf numFmtId="169" fontId="44" fillId="0" borderId="1" xfId="0" applyNumberFormat="1" applyFont="1" applyBorder="1" applyAlignment="1">
      <alignment horizontal="center" wrapText="1"/>
    </xf>
    <xf numFmtId="169" fontId="44" fillId="0" borderId="3" xfId="0" applyNumberFormat="1" applyFont="1" applyBorder="1" applyAlignment="1">
      <alignment horizontal="center" wrapText="1"/>
    </xf>
    <xf numFmtId="0" fontId="22" fillId="0" borderId="0" xfId="0" applyFont="1" applyBorder="1" applyAlignment="1"/>
    <xf numFmtId="0" fontId="23" fillId="0" borderId="0" xfId="4" applyFont="1" applyAlignment="1">
      <alignment vertical="center"/>
    </xf>
    <xf numFmtId="0" fontId="45" fillId="0" borderId="0" xfId="0" applyFont="1" applyFill="1" applyBorder="1" applyAlignment="1">
      <alignment horizontal="left"/>
    </xf>
    <xf numFmtId="2" fontId="46" fillId="0" borderId="0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" fontId="19" fillId="2" borderId="1" xfId="0" applyNumberFormat="1" applyFont="1" applyFill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right" wrapText="1"/>
    </xf>
    <xf numFmtId="1" fontId="22" fillId="6" borderId="1" xfId="0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29" fillId="0" borderId="0" xfId="6" applyFont="1" applyFill="1" applyBorder="1" applyAlignment="1">
      <alignment horizontal="left" vertical="center"/>
    </xf>
    <xf numFmtId="172" fontId="17" fillId="0" borderId="0" xfId="1" applyNumberFormat="1" applyFont="1" applyBorder="1"/>
    <xf numFmtId="0" fontId="0" fillId="0" borderId="0" xfId="0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/>
    </xf>
    <xf numFmtId="1" fontId="44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/>
    </xf>
    <xf numFmtId="0" fontId="29" fillId="9" borderId="0" xfId="6" applyFont="1" applyFill="1" applyBorder="1" applyAlignment="1">
      <alignment horizontal="center" vertical="center"/>
    </xf>
    <xf numFmtId="0" fontId="29" fillId="9" borderId="0" xfId="6" applyFont="1" applyFill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166" fontId="28" fillId="0" borderId="0" xfId="2" applyNumberFormat="1" applyFont="1" applyFill="1" applyBorder="1" applyAlignment="1" applyProtection="1">
      <alignment horizontal="center" vertical="center" wrapText="1"/>
    </xf>
    <xf numFmtId="166" fontId="28" fillId="0" borderId="0" xfId="2" applyNumberFormat="1" applyFont="1" applyFill="1" applyBorder="1" applyAlignment="1" applyProtection="1">
      <alignment horizontal="center" vertical="center"/>
    </xf>
    <xf numFmtId="0" fontId="28" fillId="0" borderId="0" xfId="6" applyFont="1" applyFill="1" applyAlignment="1">
      <alignment horizontal="center" vertical="center"/>
    </xf>
    <xf numFmtId="2" fontId="30" fillId="0" borderId="0" xfId="2" applyNumberFormat="1" applyFont="1" applyFill="1" applyBorder="1" applyAlignment="1" applyProtection="1">
      <alignment horizontal="center" vertical="center"/>
    </xf>
    <xf numFmtId="173" fontId="49" fillId="0" borderId="0" xfId="1" applyNumberFormat="1" applyFont="1" applyBorder="1" applyProtection="1"/>
    <xf numFmtId="174" fontId="26" fillId="0" borderId="0" xfId="1" applyNumberFormat="1" applyFont="1"/>
    <xf numFmtId="43" fontId="26" fillId="0" borderId="0" xfId="1" applyNumberFormat="1" applyFont="1"/>
    <xf numFmtId="43" fontId="26" fillId="0" borderId="0" xfId="1" applyFont="1"/>
    <xf numFmtId="175" fontId="26" fillId="0" borderId="0" xfId="1" applyNumberFormat="1" applyFont="1"/>
    <xf numFmtId="1" fontId="15" fillId="8" borderId="1" xfId="2" applyNumberFormat="1" applyFont="1" applyFill="1" applyBorder="1" applyAlignment="1" applyProtection="1">
      <alignment horizontal="center" vertical="center"/>
    </xf>
    <xf numFmtId="43" fontId="0" fillId="0" borderId="0" xfId="0" applyNumberFormat="1" applyFill="1"/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/>
    </xf>
    <xf numFmtId="2" fontId="44" fillId="0" borderId="3" xfId="0" applyNumberFormat="1" applyFont="1" applyBorder="1" applyAlignment="1">
      <alignment horizontal="center" wrapText="1"/>
    </xf>
    <xf numFmtId="0" fontId="52" fillId="0" borderId="1" xfId="0" applyFont="1" applyBorder="1"/>
    <xf numFmtId="0" fontId="52" fillId="0" borderId="1" xfId="0" applyFont="1" applyFill="1" applyBorder="1"/>
    <xf numFmtId="0" fontId="53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/>
    </xf>
    <xf numFmtId="164" fontId="53" fillId="0" borderId="1" xfId="1" applyNumberFormat="1" applyFont="1" applyBorder="1"/>
    <xf numFmtId="2" fontId="53" fillId="0" borderId="1" xfId="0" applyNumberFormat="1" applyFont="1" applyBorder="1"/>
    <xf numFmtId="0" fontId="54" fillId="0" borderId="1" xfId="0" applyFont="1" applyBorder="1" applyAlignment="1">
      <alignment horizontal="center"/>
    </xf>
    <xf numFmtId="164" fontId="55" fillId="0" borderId="1" xfId="1" applyNumberFormat="1" applyFont="1" applyBorder="1"/>
    <xf numFmtId="2" fontId="55" fillId="0" borderId="1" xfId="0" applyNumberFormat="1" applyFont="1" applyBorder="1"/>
    <xf numFmtId="0" fontId="52" fillId="0" borderId="1" xfId="0" applyFont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9" fillId="11" borderId="0" xfId="6" applyFont="1" applyFill="1" applyBorder="1" applyAlignment="1">
      <alignment horizontal="center" vertical="center"/>
    </xf>
    <xf numFmtId="0" fontId="29" fillId="11" borderId="0" xfId="6" applyFont="1" applyFill="1" applyAlignment="1">
      <alignment horizontal="center" vertical="center"/>
    </xf>
    <xf numFmtId="0" fontId="29" fillId="13" borderId="0" xfId="6" applyFont="1" applyFill="1" applyBorder="1" applyAlignment="1">
      <alignment horizontal="center" vertical="center"/>
    </xf>
    <xf numFmtId="0" fontId="29" fillId="12" borderId="0" xfId="6" applyFont="1" applyFill="1" applyAlignment="1">
      <alignment horizontal="center" vertical="center"/>
    </xf>
    <xf numFmtId="0" fontId="29" fillId="12" borderId="0" xfId="6" applyFont="1" applyFill="1" applyBorder="1" applyAlignment="1">
      <alignment horizontal="center" vertical="center"/>
    </xf>
    <xf numFmtId="0" fontId="29" fillId="14" borderId="0" xfId="6" applyFont="1" applyFill="1" applyBorder="1" applyAlignment="1">
      <alignment horizontal="center" vertical="center"/>
    </xf>
    <xf numFmtId="0" fontId="29" fillId="14" borderId="0" xfId="6" applyFont="1" applyFill="1" applyAlignment="1">
      <alignment horizontal="center" vertical="center"/>
    </xf>
    <xf numFmtId="0" fontId="29" fillId="0" borderId="0" xfId="6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 applyProtection="1">
      <alignment horizontal="center" vertical="center" wrapText="1"/>
    </xf>
    <xf numFmtId="0" fontId="29" fillId="0" borderId="0" xfId="2" applyNumberFormat="1" applyFont="1" applyFill="1" applyBorder="1" applyAlignment="1" applyProtection="1">
      <alignment horizontal="center" vertical="center"/>
    </xf>
    <xf numFmtId="0" fontId="29" fillId="0" borderId="0" xfId="6" applyNumberFormat="1" applyFont="1" applyFill="1" applyAlignment="1">
      <alignment horizontal="center" vertical="center"/>
    </xf>
    <xf numFmtId="166" fontId="29" fillId="0" borderId="0" xfId="2" applyNumberFormat="1" applyFont="1" applyFill="1" applyBorder="1" applyAlignment="1" applyProtection="1">
      <alignment horizontal="center" vertical="center" wrapText="1"/>
    </xf>
    <xf numFmtId="166" fontId="29" fillId="0" borderId="0" xfId="2" applyNumberFormat="1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>
      <alignment horizontal="left" vertical="center"/>
    </xf>
    <xf numFmtId="166" fontId="28" fillId="0" borderId="0" xfId="2" applyNumberFormat="1" applyFont="1" applyFill="1" applyBorder="1" applyAlignment="1" applyProtection="1">
      <alignment horizontal="left" vertical="center" wrapText="1"/>
    </xf>
    <xf numFmtId="166" fontId="28" fillId="0" borderId="0" xfId="2" applyNumberFormat="1" applyFont="1" applyFill="1" applyBorder="1" applyAlignment="1" applyProtection="1">
      <alignment horizontal="left" vertical="center"/>
    </xf>
    <xf numFmtId="0" fontId="28" fillId="0" borderId="0" xfId="6" applyFont="1" applyFill="1" applyAlignment="1">
      <alignment horizontal="left" vertical="center"/>
    </xf>
    <xf numFmtId="1" fontId="28" fillId="0" borderId="0" xfId="6" applyNumberFormat="1" applyFont="1" applyFill="1" applyAlignment="1">
      <alignment horizontal="center" vertical="center"/>
    </xf>
    <xf numFmtId="0" fontId="29" fillId="15" borderId="0" xfId="6" applyFont="1" applyFill="1" applyBorder="1" applyAlignment="1">
      <alignment horizontal="center" vertical="center"/>
    </xf>
    <xf numFmtId="0" fontId="29" fillId="15" borderId="0" xfId="6" applyFont="1" applyFill="1" applyAlignment="1">
      <alignment horizontal="center" vertical="center"/>
    </xf>
    <xf numFmtId="0" fontId="29" fillId="16" borderId="0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58" fillId="0" borderId="18" xfId="0" applyNumberFormat="1" applyFont="1" applyBorder="1" applyAlignment="1">
      <alignment horizontal="left"/>
    </xf>
    <xf numFmtId="0" fontId="58" fillId="8" borderId="18" xfId="0" applyFont="1" applyFill="1" applyBorder="1" applyAlignment="1">
      <alignment horizontal="left"/>
    </xf>
    <xf numFmtId="1" fontId="0" fillId="0" borderId="1" xfId="2" applyNumberFormat="1" applyFont="1" applyBorder="1" applyAlignment="1" applyProtection="1">
      <alignment horizontal="center" vertical="center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17" fontId="28" fillId="0" borderId="0" xfId="6" applyNumberFormat="1" applyFont="1" applyFill="1" applyBorder="1" applyAlignment="1">
      <alignment horizontal="center" vertical="center"/>
    </xf>
    <xf numFmtId="1" fontId="31" fillId="0" borderId="0" xfId="2" applyNumberFormat="1" applyFont="1" applyFill="1" applyBorder="1" applyAlignment="1" applyProtection="1">
      <alignment horizontal="center" vertical="center"/>
    </xf>
    <xf numFmtId="0" fontId="58" fillId="0" borderId="18" xfId="0" applyFont="1" applyFill="1" applyBorder="1" applyAlignment="1">
      <alignment horizontal="left"/>
    </xf>
    <xf numFmtId="0" fontId="58" fillId="0" borderId="15" xfId="0" applyFont="1" applyBorder="1" applyAlignment="1">
      <alignment horizontal="center" wrapText="1"/>
    </xf>
    <xf numFmtId="0" fontId="58" fillId="0" borderId="18" xfId="0" applyFont="1" applyBorder="1" applyAlignment="1">
      <alignment horizontal="left"/>
    </xf>
    <xf numFmtId="0" fontId="59" fillId="0" borderId="0" xfId="0" applyFont="1" applyAlignment="1">
      <alignment horizontal="left"/>
    </xf>
    <xf numFmtId="1" fontId="59" fillId="0" borderId="0" xfId="0" applyNumberFormat="1" applyFont="1" applyAlignment="1">
      <alignment horizontal="left"/>
    </xf>
    <xf numFmtId="3" fontId="58" fillId="8" borderId="18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Fill="1"/>
    <xf numFmtId="0" fontId="58" fillId="0" borderId="18" xfId="0" applyFont="1" applyBorder="1" applyAlignment="1">
      <alignment horizontal="left"/>
    </xf>
    <xf numFmtId="0" fontId="58" fillId="0" borderId="18" xfId="28" applyFont="1" applyBorder="1" applyAlignment="1">
      <alignment horizontal="left"/>
    </xf>
    <xf numFmtId="1" fontId="30" fillId="0" borderId="0" xfId="2" applyNumberFormat="1" applyFont="1" applyFill="1" applyBorder="1" applyAlignment="1" applyProtection="1">
      <alignment horizontal="left" vertical="center"/>
    </xf>
    <xf numFmtId="3" fontId="58" fillId="0" borderId="27" xfId="0" applyNumberFormat="1" applyFont="1" applyBorder="1" applyAlignment="1">
      <alignment horizontal="center"/>
    </xf>
    <xf numFmtId="0" fontId="58" fillId="8" borderId="18" xfId="28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1" fontId="58" fillId="0" borderId="18" xfId="0" applyNumberFormat="1" applyFont="1" applyFill="1" applyBorder="1" applyAlignment="1">
      <alignment horizontal="left"/>
    </xf>
    <xf numFmtId="0" fontId="58" fillId="0" borderId="18" xfId="0" applyFont="1" applyFill="1" applyBorder="1" applyAlignment="1">
      <alignment horizontal="right"/>
    </xf>
    <xf numFmtId="14" fontId="58" fillId="0" borderId="18" xfId="0" applyNumberFormat="1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0" fontId="58" fillId="0" borderId="18" xfId="28" applyFont="1" applyFill="1" applyBorder="1" applyAlignment="1">
      <alignment horizontal="left"/>
    </xf>
    <xf numFmtId="3" fontId="58" fillId="0" borderId="18" xfId="0" applyNumberFormat="1" applyFont="1" applyFill="1" applyBorder="1" applyAlignment="1">
      <alignment horizontal="left"/>
    </xf>
    <xf numFmtId="176" fontId="53" fillId="0" borderId="1" xfId="0" applyNumberFormat="1" applyFont="1" applyBorder="1" applyAlignment="1">
      <alignment horizontal="center" vertical="center"/>
    </xf>
    <xf numFmtId="1" fontId="30" fillId="0" borderId="0" xfId="2" applyNumberFormat="1" applyFont="1" applyFill="1" applyBorder="1" applyAlignment="1" applyProtection="1">
      <alignment horizontal="left" vertical="center"/>
    </xf>
    <xf numFmtId="43" fontId="64" fillId="0" borderId="0" xfId="1" applyNumberFormat="1" applyFont="1" applyBorder="1" applyAlignment="1">
      <alignment vertical="center"/>
    </xf>
    <xf numFmtId="0" fontId="58" fillId="10" borderId="18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1" fontId="30" fillId="8" borderId="0" xfId="2" applyNumberFormat="1" applyFont="1" applyFill="1" applyBorder="1" applyAlignment="1" applyProtection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0" fillId="0" borderId="36" xfId="0" applyFont="1" applyBorder="1"/>
    <xf numFmtId="0" fontId="40" fillId="0" borderId="1" xfId="0" applyFont="1" applyBorder="1"/>
    <xf numFmtId="164" fontId="40" fillId="0" borderId="1" xfId="0" applyNumberFormat="1" applyFont="1" applyBorder="1"/>
    <xf numFmtId="0" fontId="40" fillId="0" borderId="38" xfId="0" applyFont="1" applyBorder="1"/>
    <xf numFmtId="177" fontId="40" fillId="0" borderId="1" xfId="0" applyNumberFormat="1" applyFont="1" applyBorder="1"/>
    <xf numFmtId="0" fontId="40" fillId="8" borderId="1" xfId="0" applyFont="1" applyFill="1" applyBorder="1"/>
    <xf numFmtId="1" fontId="40" fillId="0" borderId="1" xfId="0" applyNumberFormat="1" applyFont="1" applyBorder="1"/>
    <xf numFmtId="0" fontId="40" fillId="6" borderId="40" xfId="0" applyFont="1" applyFill="1" applyBorder="1"/>
    <xf numFmtId="2" fontId="40" fillId="6" borderId="40" xfId="0" applyNumberFormat="1" applyFont="1" applyFill="1" applyBorder="1"/>
    <xf numFmtId="0" fontId="40" fillId="6" borderId="41" xfId="0" applyFont="1" applyFill="1" applyBorder="1"/>
    <xf numFmtId="0" fontId="40" fillId="0" borderId="4" xfId="0" applyFont="1" applyBorder="1"/>
    <xf numFmtId="0" fontId="40" fillId="0" borderId="5" xfId="0" applyFont="1" applyBorder="1" applyAlignment="1">
      <alignment horizontal="center" wrapText="1"/>
    </xf>
    <xf numFmtId="0" fontId="40" fillId="0" borderId="43" xfId="0" applyFont="1" applyBorder="1"/>
    <xf numFmtId="2" fontId="40" fillId="0" borderId="1" xfId="0" applyNumberFormat="1" applyFont="1" applyBorder="1"/>
    <xf numFmtId="169" fontId="40" fillId="0" borderId="1" xfId="0" applyNumberFormat="1" applyFont="1" applyBorder="1"/>
    <xf numFmtId="2" fontId="40" fillId="8" borderId="1" xfId="0" applyNumberFormat="1" applyFont="1" applyFill="1" applyBorder="1"/>
    <xf numFmtId="0" fontId="40" fillId="0" borderId="1" xfId="0" applyFont="1" applyBorder="1" applyAlignment="1">
      <alignment horizontal="center" wrapText="1"/>
    </xf>
    <xf numFmtId="43" fontId="40" fillId="0" borderId="1" xfId="0" applyNumberFormat="1" applyFont="1" applyBorder="1"/>
    <xf numFmtId="43" fontId="40" fillId="0" borderId="38" xfId="0" applyNumberFormat="1" applyFont="1" applyBorder="1"/>
    <xf numFmtId="43" fontId="40" fillId="8" borderId="1" xfId="0" applyNumberFormat="1" applyFont="1" applyFill="1" applyBorder="1"/>
    <xf numFmtId="0" fontId="40" fillId="0" borderId="1" xfId="0" applyNumberFormat="1" applyFont="1" applyBorder="1"/>
    <xf numFmtId="0" fontId="40" fillId="8" borderId="1" xfId="0" applyNumberFormat="1" applyFont="1" applyFill="1" applyBorder="1"/>
    <xf numFmtId="178" fontId="40" fillId="0" borderId="38" xfId="0" applyNumberFormat="1" applyFont="1" applyBorder="1"/>
    <xf numFmtId="2" fontId="40" fillId="8" borderId="0" xfId="0" applyNumberFormat="1" applyFont="1" applyFill="1" applyBorder="1"/>
    <xf numFmtId="0" fontId="40" fillId="0" borderId="38" xfId="0" applyNumberFormat="1" applyFont="1" applyBorder="1"/>
    <xf numFmtId="43" fontId="40" fillId="6" borderId="41" xfId="0" applyNumberFormat="1" applyFont="1" applyFill="1" applyBorder="1"/>
    <xf numFmtId="0" fontId="40" fillId="0" borderId="1" xfId="0" applyFont="1" applyBorder="1" applyAlignment="1">
      <alignment horizontal="center"/>
    </xf>
    <xf numFmtId="176" fontId="40" fillId="0" borderId="1" xfId="0" applyNumberFormat="1" applyFont="1" applyBorder="1"/>
    <xf numFmtId="1" fontId="40" fillId="0" borderId="38" xfId="0" applyNumberFormat="1" applyFont="1" applyBorder="1"/>
    <xf numFmtId="43" fontId="40" fillId="6" borderId="40" xfId="0" applyNumberFormat="1" applyFont="1" applyFill="1" applyBorder="1"/>
    <xf numFmtId="1" fontId="30" fillId="9" borderId="0" xfId="2" applyNumberFormat="1" applyFont="1" applyFill="1" applyBorder="1" applyAlignment="1" applyProtection="1">
      <alignment horizontal="left" vertical="center"/>
    </xf>
    <xf numFmtId="14" fontId="29" fillId="9" borderId="0" xfId="6" applyNumberFormat="1" applyFont="1" applyFill="1" applyBorder="1" applyAlignment="1">
      <alignment horizontal="left" vertical="center"/>
    </xf>
    <xf numFmtId="14" fontId="30" fillId="10" borderId="0" xfId="2" applyNumberFormat="1" applyFont="1" applyFill="1" applyBorder="1" applyAlignment="1" applyProtection="1">
      <alignment horizontal="left" vertical="center"/>
    </xf>
    <xf numFmtId="0" fontId="58" fillId="17" borderId="18" xfId="0" applyFont="1" applyFill="1" applyBorder="1" applyAlignment="1">
      <alignment horizontal="left"/>
    </xf>
    <xf numFmtId="1" fontId="58" fillId="17" borderId="18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18" borderId="0" xfId="0" applyFill="1"/>
    <xf numFmtId="1" fontId="58" fillId="0" borderId="18" xfId="0" applyNumberFormat="1" applyFont="1" applyFill="1" applyBorder="1" applyAlignment="1">
      <alignment horizontal="right"/>
    </xf>
    <xf numFmtId="0" fontId="58" fillId="9" borderId="18" xfId="0" applyFont="1" applyFill="1" applyBorder="1" applyAlignment="1">
      <alignment horizontal="left"/>
    </xf>
    <xf numFmtId="1" fontId="30" fillId="0" borderId="0" xfId="2" applyNumberFormat="1" applyFont="1" applyFill="1" applyBorder="1" applyAlignment="1" applyProtection="1">
      <alignment horizontal="left" vertical="center"/>
    </xf>
    <xf numFmtId="179" fontId="26" fillId="0" borderId="0" xfId="1" applyNumberFormat="1" applyFont="1" applyFill="1" applyBorder="1"/>
    <xf numFmtId="2" fontId="0" fillId="8" borderId="1" xfId="0" applyNumberFormat="1" applyFill="1" applyBorder="1"/>
    <xf numFmtId="1" fontId="30" fillId="0" borderId="0" xfId="2" applyNumberFormat="1" applyFont="1" applyFill="1" applyBorder="1" applyAlignment="1" applyProtection="1">
      <alignment horizontal="left" vertical="center"/>
    </xf>
    <xf numFmtId="1" fontId="30" fillId="0" borderId="0" xfId="2" applyNumberFormat="1" applyFont="1" applyFill="1" applyBorder="1" applyAlignment="1" applyProtection="1">
      <alignment horizontal="left" vertical="center"/>
    </xf>
    <xf numFmtId="2" fontId="44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left"/>
    </xf>
    <xf numFmtId="14" fontId="29" fillId="0" borderId="0" xfId="6" applyNumberFormat="1" applyFont="1" applyFill="1" applyBorder="1" applyAlignment="1">
      <alignment horizontal="left" vertical="center"/>
    </xf>
    <xf numFmtId="0" fontId="29" fillId="8" borderId="0" xfId="6" applyFont="1" applyFill="1" applyBorder="1" applyAlignment="1">
      <alignment horizontal="left" vertical="center"/>
    </xf>
    <xf numFmtId="1" fontId="58" fillId="8" borderId="18" xfId="0" applyNumberFormat="1" applyFont="1" applyFill="1" applyBorder="1" applyAlignment="1">
      <alignment horizontal="left"/>
    </xf>
    <xf numFmtId="1" fontId="30" fillId="0" borderId="0" xfId="2" applyNumberFormat="1" applyFont="1" applyFill="1" applyBorder="1" applyAlignment="1" applyProtection="1">
      <alignment horizontal="left" vertical="center"/>
    </xf>
    <xf numFmtId="1" fontId="30" fillId="0" borderId="0" xfId="2" applyNumberFormat="1" applyFont="1" applyFill="1" applyBorder="1" applyAlignment="1" applyProtection="1">
      <alignment horizontal="left" vertical="center"/>
    </xf>
    <xf numFmtId="0" fontId="58" fillId="6" borderId="18" xfId="0" applyFont="1" applyFill="1" applyBorder="1" applyAlignment="1">
      <alignment horizontal="left"/>
    </xf>
    <xf numFmtId="0" fontId="61" fillId="0" borderId="1" xfId="2" applyNumberFormat="1" applyFont="1" applyFill="1" applyBorder="1" applyAlignment="1" applyProtection="1">
      <alignment horizontal="center" vertical="center"/>
    </xf>
    <xf numFmtId="49" fontId="61" fillId="0" borderId="1" xfId="2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4" fontId="58" fillId="8" borderId="18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4" fillId="0" borderId="8" xfId="0" applyFont="1" applyBorder="1" applyAlignment="1">
      <alignment horizontal="right" vertical="center"/>
    </xf>
    <xf numFmtId="0" fontId="34" fillId="0" borderId="8" xfId="0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2" fillId="0" borderId="2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58" fillId="0" borderId="14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0" borderId="24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24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24" xfId="0" applyFont="1" applyBorder="1" applyAlignment="1">
      <alignment horizontal="left" wrapText="1"/>
    </xf>
    <xf numFmtId="0" fontId="58" fillId="0" borderId="20" xfId="0" applyFont="1" applyBorder="1" applyAlignment="1">
      <alignment horizontal="left" wrapText="1"/>
    </xf>
    <xf numFmtId="0" fontId="35" fillId="0" borderId="0" xfId="2" applyFont="1" applyBorder="1" applyAlignment="1" applyProtection="1">
      <alignment horizontal="right"/>
    </xf>
    <xf numFmtId="0" fontId="0" fillId="0" borderId="0" xfId="0" applyBorder="1" applyAlignment="1">
      <alignment horizontal="left" wrapText="1"/>
    </xf>
    <xf numFmtId="0" fontId="36" fillId="0" borderId="0" xfId="0" applyFont="1" applyAlignment="1">
      <alignment horizontal="right"/>
    </xf>
    <xf numFmtId="0" fontId="0" fillId="0" borderId="8" xfId="0" applyBorder="1" applyAlignment="1">
      <alignment horizontal="left" wrapText="1"/>
    </xf>
    <xf numFmtId="3" fontId="58" fillId="0" borderId="31" xfId="0" applyNumberFormat="1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3" fontId="58" fillId="0" borderId="14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>
      <alignment horizontal="center"/>
    </xf>
    <xf numFmtId="0" fontId="58" fillId="0" borderId="21" xfId="0" applyFont="1" applyBorder="1" applyAlignment="1">
      <alignment horizontal="left" wrapText="1"/>
    </xf>
    <xf numFmtId="0" fontId="58" fillId="0" borderId="15" xfId="0" applyFont="1" applyBorder="1" applyAlignment="1">
      <alignment horizontal="left" wrapText="1"/>
    </xf>
    <xf numFmtId="1" fontId="30" fillId="0" borderId="32" xfId="2" applyNumberFormat="1" applyFont="1" applyFill="1" applyBorder="1" applyAlignment="1" applyProtection="1">
      <alignment horizontal="left" vertical="center"/>
    </xf>
    <xf numFmtId="1" fontId="30" fillId="0" borderId="0" xfId="2" applyNumberFormat="1" applyFont="1" applyFill="1" applyBorder="1" applyAlignment="1" applyProtection="1">
      <alignment horizontal="left" vertical="center"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18" xfId="0" applyFont="1" applyBorder="1" applyAlignment="1">
      <alignment horizontal="left"/>
    </xf>
    <xf numFmtId="0" fontId="58" fillId="0" borderId="18" xfId="0" applyFont="1" applyBorder="1" applyAlignment="1">
      <alignment horizontal="left" wrapText="1"/>
    </xf>
    <xf numFmtId="0" fontId="58" fillId="0" borderId="28" xfId="0" applyFont="1" applyBorder="1" applyAlignment="1">
      <alignment horizontal="center" wrapText="1"/>
    </xf>
    <xf numFmtId="0" fontId="58" fillId="0" borderId="29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3" fontId="58" fillId="0" borderId="14" xfId="0" applyNumberFormat="1" applyFont="1" applyBorder="1" applyAlignment="1">
      <alignment horizontal="center"/>
    </xf>
    <xf numFmtId="3" fontId="58" fillId="0" borderId="19" xfId="0" applyNumberFormat="1" applyFont="1" applyBorder="1" applyAlignment="1">
      <alignment horizontal="center"/>
    </xf>
    <xf numFmtId="3" fontId="58" fillId="0" borderId="23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3" fontId="58" fillId="0" borderId="31" xfId="0" applyNumberFormat="1" applyFont="1" applyBorder="1" applyAlignment="1">
      <alignment horizontal="center"/>
    </xf>
    <xf numFmtId="3" fontId="58" fillId="8" borderId="31" xfId="0" applyNumberFormat="1" applyFont="1" applyFill="1" applyBorder="1" applyAlignment="1">
      <alignment horizontal="center"/>
    </xf>
    <xf numFmtId="0" fontId="58" fillId="8" borderId="19" xfId="0" applyFont="1" applyFill="1" applyBorder="1" applyAlignment="1">
      <alignment horizontal="center"/>
    </xf>
    <xf numFmtId="3" fontId="58" fillId="0" borderId="3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8" fillId="0" borderId="0" xfId="0" applyFont="1" applyBorder="1" applyAlignment="1">
      <alignment horizontal="center"/>
    </xf>
    <xf numFmtId="0" fontId="21" fillId="0" borderId="9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3" fillId="9" borderId="0" xfId="0" applyFont="1" applyFill="1" applyAlignment="1">
      <alignment horizontal="center"/>
    </xf>
    <xf numFmtId="0" fontId="54" fillId="0" borderId="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6" borderId="39" xfId="0" applyFont="1" applyFill="1" applyBorder="1" applyAlignment="1">
      <alignment horizontal="left"/>
    </xf>
    <xf numFmtId="0" fontId="40" fillId="6" borderId="40" xfId="0" applyFont="1" applyFill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66" fillId="0" borderId="44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40" fillId="0" borderId="4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6" xfId="0" applyFont="1" applyBorder="1" applyAlignment="1">
      <alignment horizontal="center" wrapText="1"/>
    </xf>
    <xf numFmtId="0" fontId="66" fillId="0" borderId="7" xfId="0" applyFont="1" applyBorder="1" applyAlignment="1">
      <alignment horizontal="center" wrapText="1"/>
    </xf>
    <xf numFmtId="0" fontId="40" fillId="0" borderId="37" xfId="0" applyFont="1" applyBorder="1" applyAlignment="1">
      <alignment horizontal="left" wrapText="1"/>
    </xf>
    <xf numFmtId="0" fontId="40" fillId="0" borderId="1" xfId="0" applyFont="1" applyBorder="1" applyAlignment="1">
      <alignment horizontal="left" wrapText="1"/>
    </xf>
    <xf numFmtId="0" fontId="66" fillId="0" borderId="34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1" xfId="0" applyFont="1" applyBorder="1" applyAlignment="1">
      <alignment horizontal="center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5"/>
  <sheetViews>
    <sheetView topLeftCell="A4" zoomScaleSheetLayoutView="100" workbookViewId="0">
      <selection activeCell="S20" sqref="S20"/>
    </sheetView>
  </sheetViews>
  <sheetFormatPr defaultRowHeight="15"/>
  <cols>
    <col min="1" max="1" width="17.28515625" customWidth="1"/>
    <col min="2" max="2" width="1.140625" customWidth="1"/>
    <col min="3" max="3" width="6.42578125" customWidth="1"/>
    <col min="4" max="4" width="1.42578125" customWidth="1"/>
    <col min="5" max="5" width="6" customWidth="1"/>
    <col min="6" max="6" width="1.7109375" customWidth="1"/>
    <col min="7" max="7" width="6.140625" customWidth="1"/>
    <col min="8" max="8" width="1.140625" customWidth="1"/>
    <col min="9" max="9" width="3.140625" customWidth="1"/>
    <col min="10" max="10" width="5.5703125" customWidth="1"/>
    <col min="11" max="11" width="5.7109375" customWidth="1"/>
    <col min="12" max="12" width="1" customWidth="1"/>
    <col min="13" max="13" width="9" customWidth="1"/>
    <col min="14" max="14" width="8.85546875" customWidth="1"/>
    <col min="15" max="15" width="13.85546875" customWidth="1"/>
    <col min="16" max="16" width="7.140625" customWidth="1"/>
    <col min="17" max="17" width="11.28515625" customWidth="1"/>
    <col min="18" max="18" width="10.5703125" customWidth="1"/>
    <col min="19" max="19" width="13.7109375" customWidth="1"/>
  </cols>
  <sheetData>
    <row r="1" spans="1:25" ht="18.75">
      <c r="A1" s="299" t="s">
        <v>260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 t="s">
        <v>1469</v>
      </c>
      <c r="P1" s="300"/>
      <c r="Q1" s="108">
        <v>2023</v>
      </c>
      <c r="R1" s="92"/>
      <c r="S1" s="92"/>
      <c r="T1" s="41"/>
    </row>
    <row r="2" spans="1:25" ht="45" customHeight="1">
      <c r="A2" s="34" t="s">
        <v>245</v>
      </c>
      <c r="B2" s="296" t="s">
        <v>23</v>
      </c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34" t="s">
        <v>224</v>
      </c>
      <c r="N2" s="34" t="s">
        <v>9</v>
      </c>
      <c r="O2" s="34" t="s">
        <v>24</v>
      </c>
      <c r="P2" s="34" t="s">
        <v>27</v>
      </c>
      <c r="Q2" s="34" t="s">
        <v>25</v>
      </c>
      <c r="R2" s="34" t="s">
        <v>26</v>
      </c>
      <c r="S2" s="34" t="s">
        <v>28</v>
      </c>
    </row>
    <row r="3" spans="1:25">
      <c r="A3" s="304" t="s">
        <v>29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25">
      <c r="A4" s="94" t="s">
        <v>226</v>
      </c>
      <c r="B4" s="307" t="s">
        <v>227</v>
      </c>
      <c r="C4" s="307"/>
      <c r="D4" s="307"/>
      <c r="E4" s="307"/>
      <c r="F4" s="307"/>
      <c r="G4" s="307"/>
      <c r="H4" s="307"/>
      <c r="I4" s="307"/>
      <c r="J4" s="308" t="s">
        <v>228</v>
      </c>
      <c r="K4" s="309"/>
      <c r="L4" s="310"/>
      <c r="M4" s="36">
        <v>2014</v>
      </c>
      <c r="N4" s="63">
        <v>2024</v>
      </c>
      <c r="O4" s="162">
        <v>3493442</v>
      </c>
      <c r="P4" s="35" t="s">
        <v>232</v>
      </c>
      <c r="Q4" s="292">
        <v>16110</v>
      </c>
      <c r="R4" s="106">
        <v>16320</v>
      </c>
      <c r="S4" s="136">
        <f>(R4-Q4)*80</f>
        <v>16800</v>
      </c>
    </row>
    <row r="5" spans="1:25">
      <c r="A5" s="94" t="s">
        <v>226</v>
      </c>
      <c r="B5" s="307" t="s">
        <v>229</v>
      </c>
      <c r="C5" s="307"/>
      <c r="D5" s="307"/>
      <c r="E5" s="307"/>
      <c r="F5" s="307"/>
      <c r="G5" s="307"/>
      <c r="H5" s="307"/>
      <c r="I5" s="307"/>
      <c r="J5" s="308" t="s">
        <v>228</v>
      </c>
      <c r="K5" s="309"/>
      <c r="L5" s="310"/>
      <c r="M5" s="36">
        <v>2014</v>
      </c>
      <c r="N5" s="63">
        <v>2024</v>
      </c>
      <c r="O5" s="162">
        <v>3493200</v>
      </c>
      <c r="P5" s="35" t="s">
        <v>232</v>
      </c>
      <c r="Q5" s="292">
        <v>15915</v>
      </c>
      <c r="R5" s="106">
        <v>16128</v>
      </c>
      <c r="S5" s="136">
        <f>(R5-Q5)*80</f>
        <v>17040</v>
      </c>
      <c r="T5" s="274"/>
    </row>
    <row r="6" spans="1:25">
      <c r="A6" s="94" t="s">
        <v>226</v>
      </c>
      <c r="B6" s="307" t="s">
        <v>230</v>
      </c>
      <c r="C6" s="307"/>
      <c r="D6" s="307"/>
      <c r="E6" s="307"/>
      <c r="F6" s="307"/>
      <c r="G6" s="307"/>
      <c r="H6" s="307"/>
      <c r="I6" s="307"/>
      <c r="J6" s="318" t="s">
        <v>243</v>
      </c>
      <c r="K6" s="319"/>
      <c r="L6" s="320"/>
      <c r="M6" s="36">
        <v>2014</v>
      </c>
      <c r="N6" s="63">
        <v>2024</v>
      </c>
      <c r="O6" s="161">
        <v>3493475</v>
      </c>
      <c r="P6" s="35" t="s">
        <v>238</v>
      </c>
      <c r="Q6" s="293">
        <v>19.329999999999998</v>
      </c>
      <c r="R6" s="174">
        <v>19.37</v>
      </c>
      <c r="S6" s="68">
        <f>(R6-Q6)*40</f>
        <v>1.600000000000108</v>
      </c>
      <c r="U6" s="317"/>
      <c r="V6" s="317"/>
      <c r="W6" s="317"/>
      <c r="X6" s="317"/>
      <c r="Y6" s="317"/>
    </row>
    <row r="7" spans="1:25">
      <c r="A7" s="94" t="s">
        <v>226</v>
      </c>
      <c r="B7" s="307" t="s">
        <v>230</v>
      </c>
      <c r="C7" s="307"/>
      <c r="D7" s="307"/>
      <c r="E7" s="307"/>
      <c r="F7" s="307"/>
      <c r="G7" s="307"/>
      <c r="H7" s="307"/>
      <c r="I7" s="307"/>
      <c r="J7" s="318" t="s">
        <v>244</v>
      </c>
      <c r="K7" s="319"/>
      <c r="L7" s="320"/>
      <c r="M7" s="36">
        <v>2014</v>
      </c>
      <c r="N7" s="63">
        <v>2024</v>
      </c>
      <c r="O7" s="161">
        <v>3492108</v>
      </c>
      <c r="P7" s="35" t="s">
        <v>239</v>
      </c>
      <c r="Q7" s="293">
        <v>15170</v>
      </c>
      <c r="R7" s="107">
        <v>15320</v>
      </c>
      <c r="S7" s="68">
        <f>(R7-Q7)*20</f>
        <v>3000</v>
      </c>
      <c r="U7" s="317"/>
      <c r="V7" s="317"/>
      <c r="W7" s="317"/>
      <c r="X7" s="317"/>
      <c r="Y7" s="317"/>
    </row>
    <row r="8" spans="1:25">
      <c r="A8" s="94" t="s">
        <v>226</v>
      </c>
      <c r="B8" s="315" t="s">
        <v>231</v>
      </c>
      <c r="C8" s="316"/>
      <c r="D8" s="316"/>
      <c r="E8" s="316"/>
      <c r="F8" s="316"/>
      <c r="G8" s="316"/>
      <c r="H8" s="316"/>
      <c r="I8" s="316"/>
      <c r="J8" s="306" t="s">
        <v>242</v>
      </c>
      <c r="K8" s="306"/>
      <c r="L8" s="306"/>
      <c r="M8" s="36">
        <v>2014</v>
      </c>
      <c r="N8" s="63">
        <v>2024</v>
      </c>
      <c r="O8" s="161">
        <v>3492177</v>
      </c>
      <c r="P8" s="65" t="s">
        <v>240</v>
      </c>
      <c r="Q8" s="293">
        <v>60069</v>
      </c>
      <c r="R8" s="107">
        <v>60978</v>
      </c>
      <c r="S8" s="68">
        <f>(R8-Q8)*8</f>
        <v>7272</v>
      </c>
      <c r="T8" s="274"/>
    </row>
    <row r="9" spans="1:25">
      <c r="A9" s="311" t="s">
        <v>10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3"/>
      <c r="S9" s="69">
        <f>S4+S5+S6+S7+S8</f>
        <v>44113.599999999999</v>
      </c>
      <c r="U9" s="2"/>
    </row>
    <row r="10" spans="1:25" ht="15.75">
      <c r="A10" s="301" t="s">
        <v>30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  <c r="S10" s="133">
        <f>S9-'ЭЭ в 1С'!G243-S13-S14</f>
        <v>11278.599999999999</v>
      </c>
    </row>
    <row r="11" spans="1:25">
      <c r="A11" s="321" t="s">
        <v>322</v>
      </c>
      <c r="B11" s="323" t="s">
        <v>322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5"/>
      <c r="M11" s="142"/>
      <c r="N11" s="63"/>
      <c r="O11" s="142">
        <v>21185441</v>
      </c>
      <c r="P11" s="144">
        <v>1</v>
      </c>
      <c r="Q11" s="293">
        <v>115697</v>
      </c>
      <c r="R11" s="143">
        <v>116560</v>
      </c>
      <c r="S11" s="68">
        <f>R11-Q11</f>
        <v>863</v>
      </c>
    </row>
    <row r="12" spans="1:25">
      <c r="A12" s="322"/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8"/>
      <c r="M12" s="142"/>
      <c r="N12" s="63"/>
      <c r="O12" s="142">
        <v>34569352</v>
      </c>
      <c r="P12" s="144">
        <v>1</v>
      </c>
      <c r="Q12" s="293">
        <v>140821</v>
      </c>
      <c r="R12" s="143">
        <v>144434</v>
      </c>
      <c r="S12" s="68">
        <f t="shared" ref="S12:S14" si="0">R12-Q12</f>
        <v>3613</v>
      </c>
    </row>
    <row r="13" spans="1:25">
      <c r="A13" s="272" t="s">
        <v>1440</v>
      </c>
      <c r="B13" s="318" t="s">
        <v>1441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20"/>
      <c r="M13" s="273">
        <v>2021</v>
      </c>
      <c r="N13" s="63">
        <v>2031</v>
      </c>
      <c r="O13" s="273" t="s">
        <v>1442</v>
      </c>
      <c r="P13" s="144">
        <v>1</v>
      </c>
      <c r="Q13" s="293">
        <v>750</v>
      </c>
      <c r="R13" s="271">
        <v>850</v>
      </c>
      <c r="S13" s="68">
        <f t="shared" si="0"/>
        <v>100</v>
      </c>
    </row>
    <row r="14" spans="1:25">
      <c r="A14" s="142" t="s">
        <v>226</v>
      </c>
      <c r="B14" s="315" t="s">
        <v>324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29"/>
      <c r="M14" s="142"/>
      <c r="N14" s="63"/>
      <c r="O14" s="142">
        <v>20583301</v>
      </c>
      <c r="P14" s="144">
        <v>1</v>
      </c>
      <c r="Q14" s="293">
        <v>4348</v>
      </c>
      <c r="R14" s="143">
        <v>4413</v>
      </c>
      <c r="S14" s="68">
        <f t="shared" si="0"/>
        <v>65</v>
      </c>
    </row>
    <row r="15" spans="1:25" ht="20.25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</row>
    <row r="16" spans="1:25">
      <c r="A16" s="37"/>
      <c r="B16" s="37"/>
      <c r="C16" s="37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5.25" customHeight="1">
      <c r="A17" s="128" t="s">
        <v>305</v>
      </c>
      <c r="B17" s="59"/>
      <c r="C17" s="129"/>
      <c r="E17" s="121"/>
      <c r="F17" s="126" t="s">
        <v>241</v>
      </c>
      <c r="G17" s="126" t="s">
        <v>1450</v>
      </c>
      <c r="H17" s="126"/>
      <c r="I17" s="126"/>
      <c r="J17" s="126"/>
      <c r="K17" s="126"/>
      <c r="L17" s="126"/>
      <c r="M17" s="126"/>
      <c r="N17" s="38"/>
      <c r="O17" s="38"/>
      <c r="P17" s="38"/>
      <c r="Q17" s="330" t="s">
        <v>1449</v>
      </c>
      <c r="R17" s="330"/>
      <c r="S17" s="330"/>
    </row>
    <row r="18" spans="1:19">
      <c r="A18" s="130"/>
      <c r="C18" s="131"/>
      <c r="D18" s="120">
        <f>7928/10560.1*3.37</f>
        <v>2.5300290716943965</v>
      </c>
      <c r="E18" s="132"/>
      <c r="F18" s="61"/>
      <c r="G18" s="62"/>
      <c r="H18" s="61"/>
      <c r="I18" s="127"/>
      <c r="J18" s="127"/>
      <c r="K18" s="127"/>
      <c r="L18" s="127"/>
      <c r="M18" s="127"/>
      <c r="N18" s="96"/>
      <c r="O18" s="66"/>
      <c r="P18" s="67"/>
      <c r="S18" s="61"/>
    </row>
    <row r="19" spans="1:19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</row>
    <row r="20" spans="1:19">
      <c r="A20" s="55"/>
      <c r="B20" s="55"/>
      <c r="C20" s="55"/>
      <c r="D20" s="55"/>
      <c r="E20" s="55"/>
      <c r="F20" s="55"/>
      <c r="G20" s="38"/>
      <c r="H20" s="38"/>
      <c r="I20" s="38"/>
      <c r="J20" s="38"/>
      <c r="K20" s="38"/>
      <c r="L20" s="38"/>
      <c r="M20" s="38"/>
      <c r="N20" s="56"/>
      <c r="O20" s="56"/>
      <c r="P20" s="56"/>
      <c r="Q20" s="56"/>
      <c r="R20" s="56"/>
      <c r="S20" s="295"/>
    </row>
    <row r="21" spans="1:19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6"/>
      <c r="R21" s="56"/>
      <c r="S21" s="56"/>
    </row>
    <row r="22" spans="1:19">
      <c r="A22" s="57"/>
      <c r="B22" s="57"/>
      <c r="C22" s="57"/>
      <c r="D22" s="57"/>
      <c r="E22" s="57"/>
      <c r="F22" s="5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56"/>
      <c r="R22" s="56"/>
      <c r="S22" s="56"/>
    </row>
    <row r="23" spans="1:19">
      <c r="A23" s="59"/>
      <c r="B23" s="59"/>
      <c r="C23" s="59"/>
      <c r="D23" s="59"/>
      <c r="E23" s="59"/>
      <c r="F23" s="59"/>
      <c r="G23" s="37"/>
      <c r="H23" s="37"/>
      <c r="I23" s="37"/>
      <c r="J23" s="37"/>
      <c r="K23" s="37"/>
      <c r="L23" s="37"/>
      <c r="M23" s="64"/>
      <c r="N23" s="59"/>
      <c r="O23" s="59"/>
      <c r="P23" s="59"/>
      <c r="Q23" s="59"/>
      <c r="R23" s="59"/>
      <c r="S23" s="60"/>
    </row>
    <row r="24" spans="1:19">
      <c r="G24" s="39"/>
      <c r="H24" s="39"/>
      <c r="I24" s="39"/>
      <c r="J24" s="39"/>
      <c r="K24" s="39"/>
      <c r="L24" s="39"/>
      <c r="M24" s="39"/>
    </row>
    <row r="25" spans="1:19" ht="20.25">
      <c r="G25" s="39"/>
      <c r="H25" s="39"/>
      <c r="I25" s="39"/>
      <c r="J25" s="39"/>
      <c r="K25" s="39"/>
      <c r="L25" s="39"/>
      <c r="M25" s="39"/>
      <c r="Q25" s="40"/>
    </row>
  </sheetData>
  <mergeCells count="25">
    <mergeCell ref="A19:S19"/>
    <mergeCell ref="A15:S15"/>
    <mergeCell ref="U6:Y6"/>
    <mergeCell ref="U7:Y7"/>
    <mergeCell ref="B8:I8"/>
    <mergeCell ref="B7:I7"/>
    <mergeCell ref="B6:I6"/>
    <mergeCell ref="J7:L7"/>
    <mergeCell ref="J6:L6"/>
    <mergeCell ref="A11:A12"/>
    <mergeCell ref="B11:L12"/>
    <mergeCell ref="B14:L14"/>
    <mergeCell ref="B13:L13"/>
    <mergeCell ref="Q17:S17"/>
    <mergeCell ref="B2:L2"/>
    <mergeCell ref="A1:N1"/>
    <mergeCell ref="O1:P1"/>
    <mergeCell ref="A10:R10"/>
    <mergeCell ref="A3:S3"/>
    <mergeCell ref="J8:L8"/>
    <mergeCell ref="B5:I5"/>
    <mergeCell ref="B4:I4"/>
    <mergeCell ref="J5:L5"/>
    <mergeCell ref="J4:L4"/>
    <mergeCell ref="A9:R9"/>
  </mergeCells>
  <pageMargins left="0.25" right="0.25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E10" sqref="E10"/>
    </sheetView>
  </sheetViews>
  <sheetFormatPr defaultRowHeight="11.25"/>
  <cols>
    <col min="1" max="1" width="6.5703125" style="118" customWidth="1"/>
    <col min="2" max="2" width="23.5703125" style="118" customWidth="1"/>
    <col min="3" max="3" width="10.140625" style="118" customWidth="1"/>
    <col min="4" max="4" width="15.85546875" style="118" customWidth="1"/>
    <col min="5" max="5" width="10.7109375" style="118" customWidth="1"/>
    <col min="6" max="6" width="11.42578125" style="118" customWidth="1"/>
    <col min="7" max="7" width="18.5703125" style="118" customWidth="1"/>
    <col min="8" max="256" width="9.140625" style="118"/>
    <col min="257" max="257" width="6.5703125" style="118" customWidth="1"/>
    <col min="258" max="258" width="23.5703125" style="118" customWidth="1"/>
    <col min="259" max="259" width="10.140625" style="118" customWidth="1"/>
    <col min="260" max="260" width="15.85546875" style="118" customWidth="1"/>
    <col min="261" max="261" width="10.7109375" style="118" customWidth="1"/>
    <col min="262" max="262" width="11.42578125" style="118" customWidth="1"/>
    <col min="263" max="263" width="18.5703125" style="118" customWidth="1"/>
    <col min="264" max="512" width="9.140625" style="118"/>
    <col min="513" max="513" width="6.5703125" style="118" customWidth="1"/>
    <col min="514" max="514" width="23.5703125" style="118" customWidth="1"/>
    <col min="515" max="515" width="10.140625" style="118" customWidth="1"/>
    <col min="516" max="516" width="15.85546875" style="118" customWidth="1"/>
    <col min="517" max="517" width="10.7109375" style="118" customWidth="1"/>
    <col min="518" max="518" width="11.42578125" style="118" customWidth="1"/>
    <col min="519" max="519" width="18.5703125" style="118" customWidth="1"/>
    <col min="520" max="768" width="9.140625" style="118"/>
    <col min="769" max="769" width="6.5703125" style="118" customWidth="1"/>
    <col min="770" max="770" width="23.5703125" style="118" customWidth="1"/>
    <col min="771" max="771" width="10.140625" style="118" customWidth="1"/>
    <col min="772" max="772" width="15.85546875" style="118" customWidth="1"/>
    <col min="773" max="773" width="10.7109375" style="118" customWidth="1"/>
    <col min="774" max="774" width="11.42578125" style="118" customWidth="1"/>
    <col min="775" max="775" width="18.5703125" style="118" customWidth="1"/>
    <col min="776" max="1024" width="9.140625" style="118"/>
    <col min="1025" max="1025" width="6.5703125" style="118" customWidth="1"/>
    <col min="1026" max="1026" width="23.5703125" style="118" customWidth="1"/>
    <col min="1027" max="1027" width="10.140625" style="118" customWidth="1"/>
    <col min="1028" max="1028" width="15.85546875" style="118" customWidth="1"/>
    <col min="1029" max="1029" width="10.7109375" style="118" customWidth="1"/>
    <col min="1030" max="1030" width="11.42578125" style="118" customWidth="1"/>
    <col min="1031" max="1031" width="18.5703125" style="118" customWidth="1"/>
    <col min="1032" max="1280" width="9.140625" style="118"/>
    <col min="1281" max="1281" width="6.5703125" style="118" customWidth="1"/>
    <col min="1282" max="1282" width="23.5703125" style="118" customWidth="1"/>
    <col min="1283" max="1283" width="10.140625" style="118" customWidth="1"/>
    <col min="1284" max="1284" width="15.85546875" style="118" customWidth="1"/>
    <col min="1285" max="1285" width="10.7109375" style="118" customWidth="1"/>
    <col min="1286" max="1286" width="11.42578125" style="118" customWidth="1"/>
    <col min="1287" max="1287" width="18.5703125" style="118" customWidth="1"/>
    <col min="1288" max="1536" width="9.140625" style="118"/>
    <col min="1537" max="1537" width="6.5703125" style="118" customWidth="1"/>
    <col min="1538" max="1538" width="23.5703125" style="118" customWidth="1"/>
    <col min="1539" max="1539" width="10.140625" style="118" customWidth="1"/>
    <col min="1540" max="1540" width="15.85546875" style="118" customWidth="1"/>
    <col min="1541" max="1541" width="10.7109375" style="118" customWidth="1"/>
    <col min="1542" max="1542" width="11.42578125" style="118" customWidth="1"/>
    <col min="1543" max="1543" width="18.5703125" style="118" customWidth="1"/>
    <col min="1544" max="1792" width="9.140625" style="118"/>
    <col min="1793" max="1793" width="6.5703125" style="118" customWidth="1"/>
    <col min="1794" max="1794" width="23.5703125" style="118" customWidth="1"/>
    <col min="1795" max="1795" width="10.140625" style="118" customWidth="1"/>
    <col min="1796" max="1796" width="15.85546875" style="118" customWidth="1"/>
    <col min="1797" max="1797" width="10.7109375" style="118" customWidth="1"/>
    <col min="1798" max="1798" width="11.42578125" style="118" customWidth="1"/>
    <col min="1799" max="1799" width="18.5703125" style="118" customWidth="1"/>
    <col min="1800" max="2048" width="9.140625" style="118"/>
    <col min="2049" max="2049" width="6.5703125" style="118" customWidth="1"/>
    <col min="2050" max="2050" width="23.5703125" style="118" customWidth="1"/>
    <col min="2051" max="2051" width="10.140625" style="118" customWidth="1"/>
    <col min="2052" max="2052" width="15.85546875" style="118" customWidth="1"/>
    <col min="2053" max="2053" width="10.7109375" style="118" customWidth="1"/>
    <col min="2054" max="2054" width="11.42578125" style="118" customWidth="1"/>
    <col min="2055" max="2055" width="18.5703125" style="118" customWidth="1"/>
    <col min="2056" max="2304" width="9.140625" style="118"/>
    <col min="2305" max="2305" width="6.5703125" style="118" customWidth="1"/>
    <col min="2306" max="2306" width="23.5703125" style="118" customWidth="1"/>
    <col min="2307" max="2307" width="10.140625" style="118" customWidth="1"/>
    <col min="2308" max="2308" width="15.85546875" style="118" customWidth="1"/>
    <col min="2309" max="2309" width="10.7109375" style="118" customWidth="1"/>
    <col min="2310" max="2310" width="11.42578125" style="118" customWidth="1"/>
    <col min="2311" max="2311" width="18.5703125" style="118" customWidth="1"/>
    <col min="2312" max="2560" width="9.140625" style="118"/>
    <col min="2561" max="2561" width="6.5703125" style="118" customWidth="1"/>
    <col min="2562" max="2562" width="23.5703125" style="118" customWidth="1"/>
    <col min="2563" max="2563" width="10.140625" style="118" customWidth="1"/>
    <col min="2564" max="2564" width="15.85546875" style="118" customWidth="1"/>
    <col min="2565" max="2565" width="10.7109375" style="118" customWidth="1"/>
    <col min="2566" max="2566" width="11.42578125" style="118" customWidth="1"/>
    <col min="2567" max="2567" width="18.5703125" style="118" customWidth="1"/>
    <col min="2568" max="2816" width="9.140625" style="118"/>
    <col min="2817" max="2817" width="6.5703125" style="118" customWidth="1"/>
    <col min="2818" max="2818" width="23.5703125" style="118" customWidth="1"/>
    <col min="2819" max="2819" width="10.140625" style="118" customWidth="1"/>
    <col min="2820" max="2820" width="15.85546875" style="118" customWidth="1"/>
    <col min="2821" max="2821" width="10.7109375" style="118" customWidth="1"/>
    <col min="2822" max="2822" width="11.42578125" style="118" customWidth="1"/>
    <col min="2823" max="2823" width="18.5703125" style="118" customWidth="1"/>
    <col min="2824" max="3072" width="9.140625" style="118"/>
    <col min="3073" max="3073" width="6.5703125" style="118" customWidth="1"/>
    <col min="3074" max="3074" width="23.5703125" style="118" customWidth="1"/>
    <col min="3075" max="3075" width="10.140625" style="118" customWidth="1"/>
    <col min="3076" max="3076" width="15.85546875" style="118" customWidth="1"/>
    <col min="3077" max="3077" width="10.7109375" style="118" customWidth="1"/>
    <col min="3078" max="3078" width="11.42578125" style="118" customWidth="1"/>
    <col min="3079" max="3079" width="18.5703125" style="118" customWidth="1"/>
    <col min="3080" max="3328" width="9.140625" style="118"/>
    <col min="3329" max="3329" width="6.5703125" style="118" customWidth="1"/>
    <col min="3330" max="3330" width="23.5703125" style="118" customWidth="1"/>
    <col min="3331" max="3331" width="10.140625" style="118" customWidth="1"/>
    <col min="3332" max="3332" width="15.85546875" style="118" customWidth="1"/>
    <col min="3333" max="3333" width="10.7109375" style="118" customWidth="1"/>
    <col min="3334" max="3334" width="11.42578125" style="118" customWidth="1"/>
    <col min="3335" max="3335" width="18.5703125" style="118" customWidth="1"/>
    <col min="3336" max="3584" width="9.140625" style="118"/>
    <col min="3585" max="3585" width="6.5703125" style="118" customWidth="1"/>
    <col min="3586" max="3586" width="23.5703125" style="118" customWidth="1"/>
    <col min="3587" max="3587" width="10.140625" style="118" customWidth="1"/>
    <col min="3588" max="3588" width="15.85546875" style="118" customWidth="1"/>
    <col min="3589" max="3589" width="10.7109375" style="118" customWidth="1"/>
    <col min="3590" max="3590" width="11.42578125" style="118" customWidth="1"/>
    <col min="3591" max="3591" width="18.5703125" style="118" customWidth="1"/>
    <col min="3592" max="3840" width="9.140625" style="118"/>
    <col min="3841" max="3841" width="6.5703125" style="118" customWidth="1"/>
    <col min="3842" max="3842" width="23.5703125" style="118" customWidth="1"/>
    <col min="3843" max="3843" width="10.140625" style="118" customWidth="1"/>
    <col min="3844" max="3844" width="15.85546875" style="118" customWidth="1"/>
    <col min="3845" max="3845" width="10.7109375" style="118" customWidth="1"/>
    <col min="3846" max="3846" width="11.42578125" style="118" customWidth="1"/>
    <col min="3847" max="3847" width="18.5703125" style="118" customWidth="1"/>
    <col min="3848" max="4096" width="9.140625" style="118"/>
    <col min="4097" max="4097" width="6.5703125" style="118" customWidth="1"/>
    <col min="4098" max="4098" width="23.5703125" style="118" customWidth="1"/>
    <col min="4099" max="4099" width="10.140625" style="118" customWidth="1"/>
    <col min="4100" max="4100" width="15.85546875" style="118" customWidth="1"/>
    <col min="4101" max="4101" width="10.7109375" style="118" customWidth="1"/>
    <col min="4102" max="4102" width="11.42578125" style="118" customWidth="1"/>
    <col min="4103" max="4103" width="18.5703125" style="118" customWidth="1"/>
    <col min="4104" max="4352" width="9.140625" style="118"/>
    <col min="4353" max="4353" width="6.5703125" style="118" customWidth="1"/>
    <col min="4354" max="4354" width="23.5703125" style="118" customWidth="1"/>
    <col min="4355" max="4355" width="10.140625" style="118" customWidth="1"/>
    <col min="4356" max="4356" width="15.85546875" style="118" customWidth="1"/>
    <col min="4357" max="4357" width="10.7109375" style="118" customWidth="1"/>
    <col min="4358" max="4358" width="11.42578125" style="118" customWidth="1"/>
    <col min="4359" max="4359" width="18.5703125" style="118" customWidth="1"/>
    <col min="4360" max="4608" width="9.140625" style="118"/>
    <col min="4609" max="4609" width="6.5703125" style="118" customWidth="1"/>
    <col min="4610" max="4610" width="23.5703125" style="118" customWidth="1"/>
    <col min="4611" max="4611" width="10.140625" style="118" customWidth="1"/>
    <col min="4612" max="4612" width="15.85546875" style="118" customWidth="1"/>
    <col min="4613" max="4613" width="10.7109375" style="118" customWidth="1"/>
    <col min="4614" max="4614" width="11.42578125" style="118" customWidth="1"/>
    <col min="4615" max="4615" width="18.5703125" style="118" customWidth="1"/>
    <col min="4616" max="4864" width="9.140625" style="118"/>
    <col min="4865" max="4865" width="6.5703125" style="118" customWidth="1"/>
    <col min="4866" max="4866" width="23.5703125" style="118" customWidth="1"/>
    <col min="4867" max="4867" width="10.140625" style="118" customWidth="1"/>
    <col min="4868" max="4868" width="15.85546875" style="118" customWidth="1"/>
    <col min="4869" max="4869" width="10.7109375" style="118" customWidth="1"/>
    <col min="4870" max="4870" width="11.42578125" style="118" customWidth="1"/>
    <col min="4871" max="4871" width="18.5703125" style="118" customWidth="1"/>
    <col min="4872" max="5120" width="9.140625" style="118"/>
    <col min="5121" max="5121" width="6.5703125" style="118" customWidth="1"/>
    <col min="5122" max="5122" width="23.5703125" style="118" customWidth="1"/>
    <col min="5123" max="5123" width="10.140625" style="118" customWidth="1"/>
    <col min="5124" max="5124" width="15.85546875" style="118" customWidth="1"/>
    <col min="5125" max="5125" width="10.7109375" style="118" customWidth="1"/>
    <col min="5126" max="5126" width="11.42578125" style="118" customWidth="1"/>
    <col min="5127" max="5127" width="18.5703125" style="118" customWidth="1"/>
    <col min="5128" max="5376" width="9.140625" style="118"/>
    <col min="5377" max="5377" width="6.5703125" style="118" customWidth="1"/>
    <col min="5378" max="5378" width="23.5703125" style="118" customWidth="1"/>
    <col min="5379" max="5379" width="10.140625" style="118" customWidth="1"/>
    <col min="5380" max="5380" width="15.85546875" style="118" customWidth="1"/>
    <col min="5381" max="5381" width="10.7109375" style="118" customWidth="1"/>
    <col min="5382" max="5382" width="11.42578125" style="118" customWidth="1"/>
    <col min="5383" max="5383" width="18.5703125" style="118" customWidth="1"/>
    <col min="5384" max="5632" width="9.140625" style="118"/>
    <col min="5633" max="5633" width="6.5703125" style="118" customWidth="1"/>
    <col min="5634" max="5634" width="23.5703125" style="118" customWidth="1"/>
    <col min="5635" max="5635" width="10.140625" style="118" customWidth="1"/>
    <col min="5636" max="5636" width="15.85546875" style="118" customWidth="1"/>
    <col min="5637" max="5637" width="10.7109375" style="118" customWidth="1"/>
    <col min="5638" max="5638" width="11.42578125" style="118" customWidth="1"/>
    <col min="5639" max="5639" width="18.5703125" style="118" customWidth="1"/>
    <col min="5640" max="5888" width="9.140625" style="118"/>
    <col min="5889" max="5889" width="6.5703125" style="118" customWidth="1"/>
    <col min="5890" max="5890" width="23.5703125" style="118" customWidth="1"/>
    <col min="5891" max="5891" width="10.140625" style="118" customWidth="1"/>
    <col min="5892" max="5892" width="15.85546875" style="118" customWidth="1"/>
    <col min="5893" max="5893" width="10.7109375" style="118" customWidth="1"/>
    <col min="5894" max="5894" width="11.42578125" style="118" customWidth="1"/>
    <col min="5895" max="5895" width="18.5703125" style="118" customWidth="1"/>
    <col min="5896" max="6144" width="9.140625" style="118"/>
    <col min="6145" max="6145" width="6.5703125" style="118" customWidth="1"/>
    <col min="6146" max="6146" width="23.5703125" style="118" customWidth="1"/>
    <col min="6147" max="6147" width="10.140625" style="118" customWidth="1"/>
    <col min="6148" max="6148" width="15.85546875" style="118" customWidth="1"/>
    <col min="6149" max="6149" width="10.7109375" style="118" customWidth="1"/>
    <col min="6150" max="6150" width="11.42578125" style="118" customWidth="1"/>
    <col min="6151" max="6151" width="18.5703125" style="118" customWidth="1"/>
    <col min="6152" max="6400" width="9.140625" style="118"/>
    <col min="6401" max="6401" width="6.5703125" style="118" customWidth="1"/>
    <col min="6402" max="6402" width="23.5703125" style="118" customWidth="1"/>
    <col min="6403" max="6403" width="10.140625" style="118" customWidth="1"/>
    <col min="6404" max="6404" width="15.85546875" style="118" customWidth="1"/>
    <col min="6405" max="6405" width="10.7109375" style="118" customWidth="1"/>
    <col min="6406" max="6406" width="11.42578125" style="118" customWidth="1"/>
    <col min="6407" max="6407" width="18.5703125" style="118" customWidth="1"/>
    <col min="6408" max="6656" width="9.140625" style="118"/>
    <col min="6657" max="6657" width="6.5703125" style="118" customWidth="1"/>
    <col min="6658" max="6658" width="23.5703125" style="118" customWidth="1"/>
    <col min="6659" max="6659" width="10.140625" style="118" customWidth="1"/>
    <col min="6660" max="6660" width="15.85546875" style="118" customWidth="1"/>
    <col min="6661" max="6661" width="10.7109375" style="118" customWidth="1"/>
    <col min="6662" max="6662" width="11.42578125" style="118" customWidth="1"/>
    <col min="6663" max="6663" width="18.5703125" style="118" customWidth="1"/>
    <col min="6664" max="6912" width="9.140625" style="118"/>
    <col min="6913" max="6913" width="6.5703125" style="118" customWidth="1"/>
    <col min="6914" max="6914" width="23.5703125" style="118" customWidth="1"/>
    <col min="6915" max="6915" width="10.140625" style="118" customWidth="1"/>
    <col min="6916" max="6916" width="15.85546875" style="118" customWidth="1"/>
    <col min="6917" max="6917" width="10.7109375" style="118" customWidth="1"/>
    <col min="6918" max="6918" width="11.42578125" style="118" customWidth="1"/>
    <col min="6919" max="6919" width="18.5703125" style="118" customWidth="1"/>
    <col min="6920" max="7168" width="9.140625" style="118"/>
    <col min="7169" max="7169" width="6.5703125" style="118" customWidth="1"/>
    <col min="7170" max="7170" width="23.5703125" style="118" customWidth="1"/>
    <col min="7171" max="7171" width="10.140625" style="118" customWidth="1"/>
    <col min="7172" max="7172" width="15.85546875" style="118" customWidth="1"/>
    <col min="7173" max="7173" width="10.7109375" style="118" customWidth="1"/>
    <col min="7174" max="7174" width="11.42578125" style="118" customWidth="1"/>
    <col min="7175" max="7175" width="18.5703125" style="118" customWidth="1"/>
    <col min="7176" max="7424" width="9.140625" style="118"/>
    <col min="7425" max="7425" width="6.5703125" style="118" customWidth="1"/>
    <col min="7426" max="7426" width="23.5703125" style="118" customWidth="1"/>
    <col min="7427" max="7427" width="10.140625" style="118" customWidth="1"/>
    <col min="7428" max="7428" width="15.85546875" style="118" customWidth="1"/>
    <col min="7429" max="7429" width="10.7109375" style="118" customWidth="1"/>
    <col min="7430" max="7430" width="11.42578125" style="118" customWidth="1"/>
    <col min="7431" max="7431" width="18.5703125" style="118" customWidth="1"/>
    <col min="7432" max="7680" width="9.140625" style="118"/>
    <col min="7681" max="7681" width="6.5703125" style="118" customWidth="1"/>
    <col min="7682" max="7682" width="23.5703125" style="118" customWidth="1"/>
    <col min="7683" max="7683" width="10.140625" style="118" customWidth="1"/>
    <col min="7684" max="7684" width="15.85546875" style="118" customWidth="1"/>
    <col min="7685" max="7685" width="10.7109375" style="118" customWidth="1"/>
    <col min="7686" max="7686" width="11.42578125" style="118" customWidth="1"/>
    <col min="7687" max="7687" width="18.5703125" style="118" customWidth="1"/>
    <col min="7688" max="7936" width="9.140625" style="118"/>
    <col min="7937" max="7937" width="6.5703125" style="118" customWidth="1"/>
    <col min="7938" max="7938" width="23.5703125" style="118" customWidth="1"/>
    <col min="7939" max="7939" width="10.140625" style="118" customWidth="1"/>
    <col min="7940" max="7940" width="15.85546875" style="118" customWidth="1"/>
    <col min="7941" max="7941" width="10.7109375" style="118" customWidth="1"/>
    <col min="7942" max="7942" width="11.42578125" style="118" customWidth="1"/>
    <col min="7943" max="7943" width="18.5703125" style="118" customWidth="1"/>
    <col min="7944" max="8192" width="9.140625" style="118"/>
    <col min="8193" max="8193" width="6.5703125" style="118" customWidth="1"/>
    <col min="8194" max="8194" width="23.5703125" style="118" customWidth="1"/>
    <col min="8195" max="8195" width="10.140625" style="118" customWidth="1"/>
    <col min="8196" max="8196" width="15.85546875" style="118" customWidth="1"/>
    <col min="8197" max="8197" width="10.7109375" style="118" customWidth="1"/>
    <col min="8198" max="8198" width="11.42578125" style="118" customWidth="1"/>
    <col min="8199" max="8199" width="18.5703125" style="118" customWidth="1"/>
    <col min="8200" max="8448" width="9.140625" style="118"/>
    <col min="8449" max="8449" width="6.5703125" style="118" customWidth="1"/>
    <col min="8450" max="8450" width="23.5703125" style="118" customWidth="1"/>
    <col min="8451" max="8451" width="10.140625" style="118" customWidth="1"/>
    <col min="8452" max="8452" width="15.85546875" style="118" customWidth="1"/>
    <col min="8453" max="8453" width="10.7109375" style="118" customWidth="1"/>
    <col min="8454" max="8454" width="11.42578125" style="118" customWidth="1"/>
    <col min="8455" max="8455" width="18.5703125" style="118" customWidth="1"/>
    <col min="8456" max="8704" width="9.140625" style="118"/>
    <col min="8705" max="8705" width="6.5703125" style="118" customWidth="1"/>
    <col min="8706" max="8706" width="23.5703125" style="118" customWidth="1"/>
    <col min="8707" max="8707" width="10.140625" style="118" customWidth="1"/>
    <col min="8708" max="8708" width="15.85546875" style="118" customWidth="1"/>
    <col min="8709" max="8709" width="10.7109375" style="118" customWidth="1"/>
    <col min="8710" max="8710" width="11.42578125" style="118" customWidth="1"/>
    <col min="8711" max="8711" width="18.5703125" style="118" customWidth="1"/>
    <col min="8712" max="8960" width="9.140625" style="118"/>
    <col min="8961" max="8961" width="6.5703125" style="118" customWidth="1"/>
    <col min="8962" max="8962" width="23.5703125" style="118" customWidth="1"/>
    <col min="8963" max="8963" width="10.140625" style="118" customWidth="1"/>
    <col min="8964" max="8964" width="15.85546875" style="118" customWidth="1"/>
    <col min="8965" max="8965" width="10.7109375" style="118" customWidth="1"/>
    <col min="8966" max="8966" width="11.42578125" style="118" customWidth="1"/>
    <col min="8967" max="8967" width="18.5703125" style="118" customWidth="1"/>
    <col min="8968" max="9216" width="9.140625" style="118"/>
    <col min="9217" max="9217" width="6.5703125" style="118" customWidth="1"/>
    <col min="9218" max="9218" width="23.5703125" style="118" customWidth="1"/>
    <col min="9219" max="9219" width="10.140625" style="118" customWidth="1"/>
    <col min="9220" max="9220" width="15.85546875" style="118" customWidth="1"/>
    <col min="9221" max="9221" width="10.7109375" style="118" customWidth="1"/>
    <col min="9222" max="9222" width="11.42578125" style="118" customWidth="1"/>
    <col min="9223" max="9223" width="18.5703125" style="118" customWidth="1"/>
    <col min="9224" max="9472" width="9.140625" style="118"/>
    <col min="9473" max="9473" width="6.5703125" style="118" customWidth="1"/>
    <col min="9474" max="9474" width="23.5703125" style="118" customWidth="1"/>
    <col min="9475" max="9475" width="10.140625" style="118" customWidth="1"/>
    <col min="9476" max="9476" width="15.85546875" style="118" customWidth="1"/>
    <col min="9477" max="9477" width="10.7109375" style="118" customWidth="1"/>
    <col min="9478" max="9478" width="11.42578125" style="118" customWidth="1"/>
    <col min="9479" max="9479" width="18.5703125" style="118" customWidth="1"/>
    <col min="9480" max="9728" width="9.140625" style="118"/>
    <col min="9729" max="9729" width="6.5703125" style="118" customWidth="1"/>
    <col min="9730" max="9730" width="23.5703125" style="118" customWidth="1"/>
    <col min="9731" max="9731" width="10.140625" style="118" customWidth="1"/>
    <col min="9732" max="9732" width="15.85546875" style="118" customWidth="1"/>
    <col min="9733" max="9733" width="10.7109375" style="118" customWidth="1"/>
    <col min="9734" max="9734" width="11.42578125" style="118" customWidth="1"/>
    <col min="9735" max="9735" width="18.5703125" style="118" customWidth="1"/>
    <col min="9736" max="9984" width="9.140625" style="118"/>
    <col min="9985" max="9985" width="6.5703125" style="118" customWidth="1"/>
    <col min="9986" max="9986" width="23.5703125" style="118" customWidth="1"/>
    <col min="9987" max="9987" width="10.140625" style="118" customWidth="1"/>
    <col min="9988" max="9988" width="15.85546875" style="118" customWidth="1"/>
    <col min="9989" max="9989" width="10.7109375" style="118" customWidth="1"/>
    <col min="9990" max="9990" width="11.42578125" style="118" customWidth="1"/>
    <col min="9991" max="9991" width="18.5703125" style="118" customWidth="1"/>
    <col min="9992" max="10240" width="9.140625" style="118"/>
    <col min="10241" max="10241" width="6.5703125" style="118" customWidth="1"/>
    <col min="10242" max="10242" width="23.5703125" style="118" customWidth="1"/>
    <col min="10243" max="10243" width="10.140625" style="118" customWidth="1"/>
    <col min="10244" max="10244" width="15.85546875" style="118" customWidth="1"/>
    <col min="10245" max="10245" width="10.7109375" style="118" customWidth="1"/>
    <col min="10246" max="10246" width="11.42578125" style="118" customWidth="1"/>
    <col min="10247" max="10247" width="18.5703125" style="118" customWidth="1"/>
    <col min="10248" max="10496" width="9.140625" style="118"/>
    <col min="10497" max="10497" width="6.5703125" style="118" customWidth="1"/>
    <col min="10498" max="10498" width="23.5703125" style="118" customWidth="1"/>
    <col min="10499" max="10499" width="10.140625" style="118" customWidth="1"/>
    <col min="10500" max="10500" width="15.85546875" style="118" customWidth="1"/>
    <col min="10501" max="10501" width="10.7109375" style="118" customWidth="1"/>
    <col min="10502" max="10502" width="11.42578125" style="118" customWidth="1"/>
    <col min="10503" max="10503" width="18.5703125" style="118" customWidth="1"/>
    <col min="10504" max="10752" width="9.140625" style="118"/>
    <col min="10753" max="10753" width="6.5703125" style="118" customWidth="1"/>
    <col min="10754" max="10754" width="23.5703125" style="118" customWidth="1"/>
    <col min="10755" max="10755" width="10.140625" style="118" customWidth="1"/>
    <col min="10756" max="10756" width="15.85546875" style="118" customWidth="1"/>
    <col min="10757" max="10757" width="10.7109375" style="118" customWidth="1"/>
    <col min="10758" max="10758" width="11.42578125" style="118" customWidth="1"/>
    <col min="10759" max="10759" width="18.5703125" style="118" customWidth="1"/>
    <col min="10760" max="11008" width="9.140625" style="118"/>
    <col min="11009" max="11009" width="6.5703125" style="118" customWidth="1"/>
    <col min="11010" max="11010" width="23.5703125" style="118" customWidth="1"/>
    <col min="11011" max="11011" width="10.140625" style="118" customWidth="1"/>
    <col min="11012" max="11012" width="15.85546875" style="118" customWidth="1"/>
    <col min="11013" max="11013" width="10.7109375" style="118" customWidth="1"/>
    <col min="11014" max="11014" width="11.42578125" style="118" customWidth="1"/>
    <col min="11015" max="11015" width="18.5703125" style="118" customWidth="1"/>
    <col min="11016" max="11264" width="9.140625" style="118"/>
    <col min="11265" max="11265" width="6.5703125" style="118" customWidth="1"/>
    <col min="11266" max="11266" width="23.5703125" style="118" customWidth="1"/>
    <col min="11267" max="11267" width="10.140625" style="118" customWidth="1"/>
    <col min="11268" max="11268" width="15.85546875" style="118" customWidth="1"/>
    <col min="11269" max="11269" width="10.7109375" style="118" customWidth="1"/>
    <col min="11270" max="11270" width="11.42578125" style="118" customWidth="1"/>
    <col min="11271" max="11271" width="18.5703125" style="118" customWidth="1"/>
    <col min="11272" max="11520" width="9.140625" style="118"/>
    <col min="11521" max="11521" width="6.5703125" style="118" customWidth="1"/>
    <col min="11522" max="11522" width="23.5703125" style="118" customWidth="1"/>
    <col min="11523" max="11523" width="10.140625" style="118" customWidth="1"/>
    <col min="11524" max="11524" width="15.85546875" style="118" customWidth="1"/>
    <col min="11525" max="11525" width="10.7109375" style="118" customWidth="1"/>
    <col min="11526" max="11526" width="11.42578125" style="118" customWidth="1"/>
    <col min="11527" max="11527" width="18.5703125" style="118" customWidth="1"/>
    <col min="11528" max="11776" width="9.140625" style="118"/>
    <col min="11777" max="11777" width="6.5703125" style="118" customWidth="1"/>
    <col min="11778" max="11778" width="23.5703125" style="118" customWidth="1"/>
    <col min="11779" max="11779" width="10.140625" style="118" customWidth="1"/>
    <col min="11780" max="11780" width="15.85546875" style="118" customWidth="1"/>
    <col min="11781" max="11781" width="10.7109375" style="118" customWidth="1"/>
    <col min="11782" max="11782" width="11.42578125" style="118" customWidth="1"/>
    <col min="11783" max="11783" width="18.5703125" style="118" customWidth="1"/>
    <col min="11784" max="12032" width="9.140625" style="118"/>
    <col min="12033" max="12033" width="6.5703125" style="118" customWidth="1"/>
    <col min="12034" max="12034" width="23.5703125" style="118" customWidth="1"/>
    <col min="12035" max="12035" width="10.140625" style="118" customWidth="1"/>
    <col min="12036" max="12036" width="15.85546875" style="118" customWidth="1"/>
    <col min="12037" max="12037" width="10.7109375" style="118" customWidth="1"/>
    <col min="12038" max="12038" width="11.42578125" style="118" customWidth="1"/>
    <col min="12039" max="12039" width="18.5703125" style="118" customWidth="1"/>
    <col min="12040" max="12288" width="9.140625" style="118"/>
    <col min="12289" max="12289" width="6.5703125" style="118" customWidth="1"/>
    <col min="12290" max="12290" width="23.5703125" style="118" customWidth="1"/>
    <col min="12291" max="12291" width="10.140625" style="118" customWidth="1"/>
    <col min="12292" max="12292" width="15.85546875" style="118" customWidth="1"/>
    <col min="12293" max="12293" width="10.7109375" style="118" customWidth="1"/>
    <col min="12294" max="12294" width="11.42578125" style="118" customWidth="1"/>
    <col min="12295" max="12295" width="18.5703125" style="118" customWidth="1"/>
    <col min="12296" max="12544" width="9.140625" style="118"/>
    <col min="12545" max="12545" width="6.5703125" style="118" customWidth="1"/>
    <col min="12546" max="12546" width="23.5703125" style="118" customWidth="1"/>
    <col min="12547" max="12547" width="10.140625" style="118" customWidth="1"/>
    <col min="12548" max="12548" width="15.85546875" style="118" customWidth="1"/>
    <col min="12549" max="12549" width="10.7109375" style="118" customWidth="1"/>
    <col min="12550" max="12550" width="11.42578125" style="118" customWidth="1"/>
    <col min="12551" max="12551" width="18.5703125" style="118" customWidth="1"/>
    <col min="12552" max="12800" width="9.140625" style="118"/>
    <col min="12801" max="12801" width="6.5703125" style="118" customWidth="1"/>
    <col min="12802" max="12802" width="23.5703125" style="118" customWidth="1"/>
    <col min="12803" max="12803" width="10.140625" style="118" customWidth="1"/>
    <col min="12804" max="12804" width="15.85546875" style="118" customWidth="1"/>
    <col min="12805" max="12805" width="10.7109375" style="118" customWidth="1"/>
    <col min="12806" max="12806" width="11.42578125" style="118" customWidth="1"/>
    <col min="12807" max="12807" width="18.5703125" style="118" customWidth="1"/>
    <col min="12808" max="13056" width="9.140625" style="118"/>
    <col min="13057" max="13057" width="6.5703125" style="118" customWidth="1"/>
    <col min="13058" max="13058" width="23.5703125" style="118" customWidth="1"/>
    <col min="13059" max="13059" width="10.140625" style="118" customWidth="1"/>
    <col min="13060" max="13060" width="15.85546875" style="118" customWidth="1"/>
    <col min="13061" max="13061" width="10.7109375" style="118" customWidth="1"/>
    <col min="13062" max="13062" width="11.42578125" style="118" customWidth="1"/>
    <col min="13063" max="13063" width="18.5703125" style="118" customWidth="1"/>
    <col min="13064" max="13312" width="9.140625" style="118"/>
    <col min="13313" max="13313" width="6.5703125" style="118" customWidth="1"/>
    <col min="13314" max="13314" width="23.5703125" style="118" customWidth="1"/>
    <col min="13315" max="13315" width="10.140625" style="118" customWidth="1"/>
    <col min="13316" max="13316" width="15.85546875" style="118" customWidth="1"/>
    <col min="13317" max="13317" width="10.7109375" style="118" customWidth="1"/>
    <col min="13318" max="13318" width="11.42578125" style="118" customWidth="1"/>
    <col min="13319" max="13319" width="18.5703125" style="118" customWidth="1"/>
    <col min="13320" max="13568" width="9.140625" style="118"/>
    <col min="13569" max="13569" width="6.5703125" style="118" customWidth="1"/>
    <col min="13570" max="13570" width="23.5703125" style="118" customWidth="1"/>
    <col min="13571" max="13571" width="10.140625" style="118" customWidth="1"/>
    <col min="13572" max="13572" width="15.85546875" style="118" customWidth="1"/>
    <col min="13573" max="13573" width="10.7109375" style="118" customWidth="1"/>
    <col min="13574" max="13574" width="11.42578125" style="118" customWidth="1"/>
    <col min="13575" max="13575" width="18.5703125" style="118" customWidth="1"/>
    <col min="13576" max="13824" width="9.140625" style="118"/>
    <col min="13825" max="13825" width="6.5703125" style="118" customWidth="1"/>
    <col min="13826" max="13826" width="23.5703125" style="118" customWidth="1"/>
    <col min="13827" max="13827" width="10.140625" style="118" customWidth="1"/>
    <col min="13828" max="13828" width="15.85546875" style="118" customWidth="1"/>
    <col min="13829" max="13829" width="10.7109375" style="118" customWidth="1"/>
    <col min="13830" max="13830" width="11.42578125" style="118" customWidth="1"/>
    <col min="13831" max="13831" width="18.5703125" style="118" customWidth="1"/>
    <col min="13832" max="14080" width="9.140625" style="118"/>
    <col min="14081" max="14081" width="6.5703125" style="118" customWidth="1"/>
    <col min="14082" max="14082" width="23.5703125" style="118" customWidth="1"/>
    <col min="14083" max="14083" width="10.140625" style="118" customWidth="1"/>
    <col min="14084" max="14084" width="15.85546875" style="118" customWidth="1"/>
    <col min="14085" max="14085" width="10.7109375" style="118" customWidth="1"/>
    <col min="14086" max="14086" width="11.42578125" style="118" customWidth="1"/>
    <col min="14087" max="14087" width="18.5703125" style="118" customWidth="1"/>
    <col min="14088" max="14336" width="9.140625" style="118"/>
    <col min="14337" max="14337" width="6.5703125" style="118" customWidth="1"/>
    <col min="14338" max="14338" width="23.5703125" style="118" customWidth="1"/>
    <col min="14339" max="14339" width="10.140625" style="118" customWidth="1"/>
    <col min="14340" max="14340" width="15.85546875" style="118" customWidth="1"/>
    <col min="14341" max="14341" width="10.7109375" style="118" customWidth="1"/>
    <col min="14342" max="14342" width="11.42578125" style="118" customWidth="1"/>
    <col min="14343" max="14343" width="18.5703125" style="118" customWidth="1"/>
    <col min="14344" max="14592" width="9.140625" style="118"/>
    <col min="14593" max="14593" width="6.5703125" style="118" customWidth="1"/>
    <col min="14594" max="14594" width="23.5703125" style="118" customWidth="1"/>
    <col min="14595" max="14595" width="10.140625" style="118" customWidth="1"/>
    <col min="14596" max="14596" width="15.85546875" style="118" customWidth="1"/>
    <col min="14597" max="14597" width="10.7109375" style="118" customWidth="1"/>
    <col min="14598" max="14598" width="11.42578125" style="118" customWidth="1"/>
    <col min="14599" max="14599" width="18.5703125" style="118" customWidth="1"/>
    <col min="14600" max="14848" width="9.140625" style="118"/>
    <col min="14849" max="14849" width="6.5703125" style="118" customWidth="1"/>
    <col min="14850" max="14850" width="23.5703125" style="118" customWidth="1"/>
    <col min="14851" max="14851" width="10.140625" style="118" customWidth="1"/>
    <col min="14852" max="14852" width="15.85546875" style="118" customWidth="1"/>
    <col min="14853" max="14853" width="10.7109375" style="118" customWidth="1"/>
    <col min="14854" max="14854" width="11.42578125" style="118" customWidth="1"/>
    <col min="14855" max="14855" width="18.5703125" style="118" customWidth="1"/>
    <col min="14856" max="15104" width="9.140625" style="118"/>
    <col min="15105" max="15105" width="6.5703125" style="118" customWidth="1"/>
    <col min="15106" max="15106" width="23.5703125" style="118" customWidth="1"/>
    <col min="15107" max="15107" width="10.140625" style="118" customWidth="1"/>
    <col min="15108" max="15108" width="15.85546875" style="118" customWidth="1"/>
    <col min="15109" max="15109" width="10.7109375" style="118" customWidth="1"/>
    <col min="15110" max="15110" width="11.42578125" style="118" customWidth="1"/>
    <col min="15111" max="15111" width="18.5703125" style="118" customWidth="1"/>
    <col min="15112" max="15360" width="9.140625" style="118"/>
    <col min="15361" max="15361" width="6.5703125" style="118" customWidth="1"/>
    <col min="15362" max="15362" width="23.5703125" style="118" customWidth="1"/>
    <col min="15363" max="15363" width="10.140625" style="118" customWidth="1"/>
    <col min="15364" max="15364" width="15.85546875" style="118" customWidth="1"/>
    <col min="15365" max="15365" width="10.7109375" style="118" customWidth="1"/>
    <col min="15366" max="15366" width="11.42578125" style="118" customWidth="1"/>
    <col min="15367" max="15367" width="18.5703125" style="118" customWidth="1"/>
    <col min="15368" max="15616" width="9.140625" style="118"/>
    <col min="15617" max="15617" width="6.5703125" style="118" customWidth="1"/>
    <col min="15618" max="15618" width="23.5703125" style="118" customWidth="1"/>
    <col min="15619" max="15619" width="10.140625" style="118" customWidth="1"/>
    <col min="15620" max="15620" width="15.85546875" style="118" customWidth="1"/>
    <col min="15621" max="15621" width="10.7109375" style="118" customWidth="1"/>
    <col min="15622" max="15622" width="11.42578125" style="118" customWidth="1"/>
    <col min="15623" max="15623" width="18.5703125" style="118" customWidth="1"/>
    <col min="15624" max="15872" width="9.140625" style="118"/>
    <col min="15873" max="15873" width="6.5703125" style="118" customWidth="1"/>
    <col min="15874" max="15874" width="23.5703125" style="118" customWidth="1"/>
    <col min="15875" max="15875" width="10.140625" style="118" customWidth="1"/>
    <col min="15876" max="15876" width="15.85546875" style="118" customWidth="1"/>
    <col min="15877" max="15877" width="10.7109375" style="118" customWidth="1"/>
    <col min="15878" max="15878" width="11.42578125" style="118" customWidth="1"/>
    <col min="15879" max="15879" width="18.5703125" style="118" customWidth="1"/>
    <col min="15880" max="16128" width="9.140625" style="118"/>
    <col min="16129" max="16129" width="6.5703125" style="118" customWidth="1"/>
    <col min="16130" max="16130" width="23.5703125" style="118" customWidth="1"/>
    <col min="16131" max="16131" width="10.140625" style="118" customWidth="1"/>
    <col min="16132" max="16132" width="15.85546875" style="118" customWidth="1"/>
    <col min="16133" max="16133" width="10.7109375" style="118" customWidth="1"/>
    <col min="16134" max="16134" width="11.42578125" style="118" customWidth="1"/>
    <col min="16135" max="16135" width="18.5703125" style="118" customWidth="1"/>
    <col min="16136" max="16384" width="9.140625" style="118"/>
  </cols>
  <sheetData>
    <row r="1" spans="1:7">
      <c r="A1" s="119" t="s">
        <v>1472</v>
      </c>
    </row>
    <row r="2" spans="1:7">
      <c r="A2" s="398" t="s">
        <v>284</v>
      </c>
      <c r="B2" s="398" t="s">
        <v>285</v>
      </c>
      <c r="C2" s="398" t="s">
        <v>286</v>
      </c>
      <c r="D2" s="398" t="s">
        <v>287</v>
      </c>
      <c r="E2" s="398" t="s">
        <v>288</v>
      </c>
      <c r="F2" s="398"/>
      <c r="G2" s="398"/>
    </row>
    <row r="3" spans="1:7">
      <c r="A3" s="398"/>
      <c r="B3" s="398"/>
      <c r="C3" s="398"/>
      <c r="D3" s="398"/>
      <c r="E3" s="398" t="s">
        <v>289</v>
      </c>
      <c r="F3" s="398"/>
      <c r="G3" s="398" t="s">
        <v>290</v>
      </c>
    </row>
    <row r="4" spans="1:7">
      <c r="A4" s="398"/>
      <c r="B4" s="398"/>
      <c r="C4" s="398"/>
      <c r="D4" s="398"/>
      <c r="E4" s="117" t="s">
        <v>291</v>
      </c>
      <c r="F4" s="117" t="s">
        <v>292</v>
      </c>
      <c r="G4" s="398"/>
    </row>
    <row r="5" spans="1:7">
      <c r="A5" s="116" t="s">
        <v>293</v>
      </c>
      <c r="B5" s="122" t="s">
        <v>294</v>
      </c>
      <c r="C5" s="123" t="s">
        <v>295</v>
      </c>
      <c r="D5" s="122">
        <v>12221.84</v>
      </c>
      <c r="E5" s="124">
        <v>0</v>
      </c>
      <c r="F5" s="122"/>
      <c r="G5" s="122"/>
    </row>
    <row r="6" spans="1:7" ht="33.75">
      <c r="A6" s="116" t="s">
        <v>293</v>
      </c>
      <c r="B6" s="122" t="s">
        <v>298</v>
      </c>
      <c r="C6" s="123" t="s">
        <v>295</v>
      </c>
      <c r="D6" s="122"/>
      <c r="E6" s="125">
        <v>29.3</v>
      </c>
      <c r="F6" s="125">
        <v>0.2</v>
      </c>
      <c r="G6" s="163">
        <v>0.61</v>
      </c>
    </row>
    <row r="7" spans="1:7" ht="22.5">
      <c r="A7" s="116" t="s">
        <v>299</v>
      </c>
      <c r="B7" s="122" t="s">
        <v>300</v>
      </c>
      <c r="C7" s="123" t="s">
        <v>301</v>
      </c>
      <c r="D7" s="122"/>
      <c r="E7" s="124">
        <v>575</v>
      </c>
      <c r="F7" s="282">
        <v>3.23</v>
      </c>
      <c r="G7" s="124">
        <v>11.9</v>
      </c>
    </row>
    <row r="8" spans="1:7">
      <c r="A8" s="116" t="s">
        <v>299</v>
      </c>
      <c r="B8" s="122" t="s">
        <v>302</v>
      </c>
      <c r="C8" s="123" t="s">
        <v>301</v>
      </c>
      <c r="D8" s="135" t="s">
        <v>1473</v>
      </c>
      <c r="E8" s="124">
        <v>853</v>
      </c>
      <c r="F8" s="124">
        <v>4.3</v>
      </c>
      <c r="G8" s="124">
        <v>11.9</v>
      </c>
    </row>
    <row r="9" spans="1:7">
      <c r="A9" s="116" t="s">
        <v>299</v>
      </c>
      <c r="B9" s="122" t="s">
        <v>303</v>
      </c>
      <c r="C9" s="123" t="s">
        <v>301</v>
      </c>
      <c r="D9" s="122"/>
      <c r="E9" s="124">
        <v>1428</v>
      </c>
      <c r="F9" s="124">
        <v>7.6</v>
      </c>
      <c r="G9" s="124">
        <v>23.9</v>
      </c>
    </row>
    <row r="10" spans="1:7">
      <c r="A10" s="116" t="s">
        <v>296</v>
      </c>
      <c r="B10" s="122" t="s">
        <v>304</v>
      </c>
      <c r="C10" s="123" t="s">
        <v>297</v>
      </c>
      <c r="D10" s="122"/>
      <c r="E10" s="134">
        <v>32835</v>
      </c>
      <c r="F10" s="117"/>
      <c r="G10" s="145">
        <v>11279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7" workbookViewId="0">
      <selection activeCell="H25" sqref="H25"/>
    </sheetView>
  </sheetViews>
  <sheetFormatPr defaultRowHeight="15"/>
  <cols>
    <col min="1" max="1" width="13.42578125" customWidth="1"/>
    <col min="2" max="2" width="6.7109375" customWidth="1"/>
    <col min="3" max="3" width="19.7109375" customWidth="1"/>
    <col min="4" max="4" width="18.5703125" customWidth="1"/>
    <col min="5" max="5" width="19" customWidth="1"/>
    <col min="6" max="6" width="18.140625" customWidth="1"/>
    <col min="7" max="7" width="17.28515625" customWidth="1"/>
    <col min="8" max="9" width="6.7109375" customWidth="1"/>
    <col min="10" max="10" width="6.140625" customWidth="1"/>
    <col min="11" max="11" width="7.140625" customWidth="1"/>
    <col min="12" max="12" width="6.5703125" customWidth="1"/>
    <col min="13" max="13" width="7.7109375" customWidth="1"/>
    <col min="14" max="14" width="7" customWidth="1"/>
    <col min="15" max="15" width="6.7109375" customWidth="1"/>
    <col min="16" max="16" width="6.28515625" customWidth="1"/>
    <col min="17" max="17" width="5.85546875" customWidth="1"/>
    <col min="18" max="18" width="6.28515625" customWidth="1"/>
    <col min="19" max="19" width="6.140625" customWidth="1"/>
    <col min="20" max="20" width="6.7109375" customWidth="1"/>
    <col min="21" max="21" width="6.28515625" customWidth="1"/>
  </cols>
  <sheetData>
    <row r="1" spans="1:26"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</row>
    <row r="2" spans="1:26" ht="15.75" thickBot="1"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>
        <v>2019</v>
      </c>
      <c r="P2" s="380"/>
      <c r="Q2" s="380"/>
      <c r="R2" s="380"/>
      <c r="S2" s="380"/>
      <c r="T2" s="380"/>
      <c r="U2" s="380"/>
      <c r="V2" s="380"/>
      <c r="W2" s="380"/>
      <c r="X2" s="380"/>
    </row>
    <row r="3" spans="1:26">
      <c r="A3" s="417" t="s">
        <v>1406</v>
      </c>
      <c r="B3" s="418"/>
      <c r="C3" s="418"/>
      <c r="D3" s="418"/>
      <c r="E3" s="418"/>
      <c r="F3" s="418"/>
      <c r="G3" s="236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>
      <c r="A4" s="419"/>
      <c r="B4" s="420"/>
      <c r="C4" s="420"/>
      <c r="D4" s="237" t="s">
        <v>1407</v>
      </c>
      <c r="E4" s="237" t="s">
        <v>1408</v>
      </c>
      <c r="F4" s="238" t="s">
        <v>1409</v>
      </c>
      <c r="G4" s="239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38"/>
      <c r="Z4" s="138"/>
    </row>
    <row r="5" spans="1:26" ht="15.75">
      <c r="A5" s="415" t="s">
        <v>302</v>
      </c>
      <c r="B5" s="416"/>
      <c r="C5" s="416"/>
      <c r="D5" s="237">
        <v>32.520000000000003</v>
      </c>
      <c r="E5" s="240">
        <f>Вода!G482+Вода!G486</f>
        <v>985.33</v>
      </c>
      <c r="F5" s="241">
        <f>E5*D5</f>
        <v>32042.931600000004</v>
      </c>
      <c r="G5" s="239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34"/>
      <c r="W5" s="234"/>
      <c r="X5" s="234"/>
      <c r="Y5" s="235"/>
      <c r="Z5" s="138"/>
    </row>
    <row r="6" spans="1:26">
      <c r="A6" s="399" t="s">
        <v>1410</v>
      </c>
      <c r="B6" s="400"/>
      <c r="C6" s="400"/>
      <c r="D6" s="237">
        <v>32.520000000000003</v>
      </c>
      <c r="E6" s="242">
        <f>Вода!J482+Вода!J486</f>
        <v>597.23</v>
      </c>
      <c r="F6" s="241">
        <f t="shared" ref="F6:F9" si="0">E6*D6</f>
        <v>19421.919600000001</v>
      </c>
      <c r="G6" s="239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138"/>
      <c r="T6" s="138"/>
      <c r="U6" s="215"/>
      <c r="V6" s="215"/>
      <c r="W6" s="215"/>
      <c r="X6" s="215"/>
      <c r="Y6" s="138"/>
      <c r="Z6" s="138"/>
    </row>
    <row r="7" spans="1:26">
      <c r="A7" s="415" t="s">
        <v>303</v>
      </c>
      <c r="B7" s="416"/>
      <c r="C7" s="416"/>
      <c r="D7" s="237">
        <v>37.6</v>
      </c>
      <c r="E7" s="240">
        <f>E5+E6</f>
        <v>1582.56</v>
      </c>
      <c r="F7" s="241">
        <f t="shared" si="0"/>
        <v>59504.256000000001</v>
      </c>
      <c r="G7" s="239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138"/>
    </row>
    <row r="8" spans="1:26">
      <c r="A8" s="399" t="s">
        <v>1411</v>
      </c>
      <c r="B8" s="400"/>
      <c r="C8" s="400"/>
      <c r="D8" s="237">
        <v>32.520000000000003</v>
      </c>
      <c r="E8" s="237">
        <f>'Норматив вода'!G4+'Норматив вода'!G5</f>
        <v>23.8812</v>
      </c>
      <c r="F8" s="241">
        <f t="shared" si="0"/>
        <v>776.61662400000012</v>
      </c>
      <c r="G8" s="239"/>
      <c r="H8" s="138"/>
      <c r="I8" s="138"/>
      <c r="J8" s="138"/>
      <c r="K8" s="138"/>
      <c r="L8" s="138"/>
      <c r="M8" s="215"/>
      <c r="N8" s="138"/>
      <c r="O8" s="138"/>
      <c r="P8" s="138"/>
      <c r="Q8" s="138"/>
      <c r="R8" s="138"/>
      <c r="S8" s="138"/>
      <c r="T8" s="138"/>
      <c r="U8" s="215"/>
      <c r="V8" s="138"/>
      <c r="W8" s="138"/>
      <c r="X8" s="215"/>
      <c r="Y8" s="215"/>
      <c r="Z8" s="138"/>
    </row>
    <row r="9" spans="1:26">
      <c r="A9" s="399" t="s">
        <v>1412</v>
      </c>
      <c r="B9" s="400"/>
      <c r="C9" s="400"/>
      <c r="D9" s="237">
        <v>37.6</v>
      </c>
      <c r="E9" s="237">
        <f>'Норматив вода'!G6</f>
        <v>23.8812</v>
      </c>
      <c r="F9" s="241">
        <f t="shared" si="0"/>
        <v>897.93312000000003</v>
      </c>
      <c r="G9" s="239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215"/>
      <c r="Z9" s="138"/>
    </row>
    <row r="10" spans="1:26" ht="15.75" thickBot="1">
      <c r="A10" s="401" t="s">
        <v>1413</v>
      </c>
      <c r="B10" s="402"/>
      <c r="C10" s="402"/>
      <c r="D10" s="243"/>
      <c r="E10" s="243"/>
      <c r="F10" s="244">
        <f>F5+F6+F7+F8+F9</f>
        <v>112643.656944</v>
      </c>
      <c r="G10" s="245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5.75" thickBot="1">
      <c r="A11" s="403"/>
      <c r="B11" s="403"/>
      <c r="C11" s="403"/>
      <c r="D11" s="246"/>
      <c r="E11" s="246"/>
      <c r="F11" s="246"/>
      <c r="G11" s="246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>
      <c r="A12" s="410" t="s">
        <v>1414</v>
      </c>
      <c r="B12" s="411"/>
      <c r="C12" s="411"/>
      <c r="D12" s="411"/>
      <c r="E12" s="411"/>
      <c r="F12" s="411"/>
      <c r="G12" s="236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>
      <c r="A13" s="412"/>
      <c r="B13" s="413"/>
      <c r="C13" s="414"/>
      <c r="D13" s="247" t="s">
        <v>1407</v>
      </c>
      <c r="E13" s="247" t="s">
        <v>1415</v>
      </c>
      <c r="F13" s="247" t="s">
        <v>1409</v>
      </c>
      <c r="G13" s="24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>
      <c r="A14" s="399" t="s">
        <v>1416</v>
      </c>
      <c r="B14" s="400"/>
      <c r="C14" s="400"/>
      <c r="D14" s="249">
        <f>ТКО!I6</f>
        <v>7.1063362273086028</v>
      </c>
      <c r="E14" s="250">
        <f>ТКО!E4</f>
        <v>11022.9</v>
      </c>
      <c r="F14" s="251">
        <f>E14*D14</f>
        <v>78332.433599999989</v>
      </c>
      <c r="G14" s="239"/>
    </row>
    <row r="15" spans="1:26" ht="15.75" thickBot="1">
      <c r="A15" s="401" t="s">
        <v>1413</v>
      </c>
      <c r="B15" s="402"/>
      <c r="C15" s="402"/>
      <c r="D15" s="243"/>
      <c r="E15" s="243"/>
      <c r="F15" s="244">
        <f>F14</f>
        <v>78332.433599999989</v>
      </c>
      <c r="G15" s="245"/>
    </row>
    <row r="16" spans="1:26" ht="15.75" thickBot="1">
      <c r="A16" s="403"/>
      <c r="B16" s="403"/>
      <c r="C16" s="403"/>
      <c r="D16" s="246"/>
      <c r="E16" s="246"/>
      <c r="F16" s="246"/>
      <c r="G16" s="246"/>
    </row>
    <row r="17" spans="1:7">
      <c r="A17" s="410" t="s">
        <v>1417</v>
      </c>
      <c r="B17" s="411"/>
      <c r="C17" s="411"/>
      <c r="D17" s="411"/>
      <c r="E17" s="411"/>
      <c r="F17" s="411"/>
      <c r="G17" s="236"/>
    </row>
    <row r="18" spans="1:7">
      <c r="A18" s="412"/>
      <c r="B18" s="413"/>
      <c r="C18" s="414"/>
      <c r="D18" s="252" t="s">
        <v>1407</v>
      </c>
      <c r="E18" s="252" t="s">
        <v>1418</v>
      </c>
      <c r="F18" s="252" t="s">
        <v>1409</v>
      </c>
      <c r="G18" s="239" t="s">
        <v>295</v>
      </c>
    </row>
    <row r="19" spans="1:7">
      <c r="A19" s="399" t="s">
        <v>1419</v>
      </c>
      <c r="B19" s="400"/>
      <c r="C19" s="400"/>
      <c r="D19" s="253">
        <v>2944.5</v>
      </c>
      <c r="E19" s="253">
        <f>Отопление!F8-'Норматив вода'!G4</f>
        <v>597.23</v>
      </c>
      <c r="F19" s="241">
        <f>G19*D19</f>
        <v>120459.495</v>
      </c>
      <c r="G19" s="254">
        <v>40.909999999999997</v>
      </c>
    </row>
    <row r="20" spans="1:7">
      <c r="A20" s="399" t="s">
        <v>1420</v>
      </c>
      <c r="B20" s="400"/>
      <c r="C20" s="400"/>
      <c r="D20" s="253">
        <v>2944.5</v>
      </c>
      <c r="E20" s="237">
        <f>'Норматив вода'!G5</f>
        <v>11.9406</v>
      </c>
      <c r="F20" s="255">
        <f>G20*D20</f>
        <v>1793.1139316999997</v>
      </c>
      <c r="G20" s="239">
        <f>'Норматив вода'!G5*0.051</f>
        <v>0.60897059999999992</v>
      </c>
    </row>
    <row r="21" spans="1:7">
      <c r="A21" s="399" t="s">
        <v>1421</v>
      </c>
      <c r="B21" s="400"/>
      <c r="C21" s="400"/>
      <c r="D21" s="253">
        <f>F21/E21</f>
        <v>6.142288600750268E-4</v>
      </c>
      <c r="E21" s="256">
        <v>11022.9</v>
      </c>
      <c r="F21" s="257">
        <f>G21*D19</f>
        <v>6.7705833017210129</v>
      </c>
      <c r="G21" s="254">
        <f>Отопление!F14</f>
        <v>2.2994000005844839E-3</v>
      </c>
    </row>
    <row r="22" spans="1:7">
      <c r="A22" s="407" t="s">
        <v>1422</v>
      </c>
      <c r="B22" s="408"/>
      <c r="C22" s="409"/>
      <c r="D22" s="253"/>
      <c r="E22" s="256"/>
      <c r="F22" s="255"/>
      <c r="G22" s="239"/>
    </row>
    <row r="23" spans="1:7">
      <c r="A23" s="399" t="s">
        <v>1423</v>
      </c>
      <c r="B23" s="400"/>
      <c r="C23" s="400"/>
      <c r="D23" s="253"/>
      <c r="E23" s="237"/>
      <c r="F23" s="241"/>
      <c r="G23" s="258"/>
    </row>
    <row r="24" spans="1:7">
      <c r="A24" s="399" t="s">
        <v>1424</v>
      </c>
      <c r="B24" s="400"/>
      <c r="C24" s="400"/>
      <c r="D24" s="253"/>
      <c r="E24" s="256"/>
      <c r="F24" s="259"/>
      <c r="G24" s="260"/>
    </row>
    <row r="25" spans="1:7" ht="15.75" thickBot="1">
      <c r="A25" s="401" t="s">
        <v>1413</v>
      </c>
      <c r="B25" s="402"/>
      <c r="C25" s="402"/>
      <c r="D25" s="243"/>
      <c r="E25" s="243"/>
      <c r="F25" s="265">
        <f>F21+F19+F20</f>
        <v>122259.37951500172</v>
      </c>
      <c r="G25" s="261">
        <f>G21+G19</f>
        <v>40.912299400000578</v>
      </c>
    </row>
    <row r="26" spans="1:7" ht="15.75" thickBot="1">
      <c r="A26" s="403"/>
      <c r="B26" s="403"/>
      <c r="C26" s="403"/>
      <c r="D26" s="246"/>
      <c r="E26" s="246"/>
      <c r="F26" s="246"/>
      <c r="G26" s="246"/>
    </row>
    <row r="27" spans="1:7">
      <c r="A27" s="404" t="s">
        <v>1425</v>
      </c>
      <c r="B27" s="405"/>
      <c r="C27" s="405"/>
      <c r="D27" s="405"/>
      <c r="E27" s="405"/>
      <c r="F27" s="405"/>
      <c r="G27" s="406"/>
    </row>
    <row r="28" spans="1:7">
      <c r="A28" s="399"/>
      <c r="B28" s="400"/>
      <c r="C28" s="400"/>
      <c r="D28" s="237" t="s">
        <v>1407</v>
      </c>
      <c r="E28" s="262" t="s">
        <v>1426</v>
      </c>
      <c r="F28" s="237" t="s">
        <v>1409</v>
      </c>
      <c r="G28" s="239"/>
    </row>
    <row r="29" spans="1:7">
      <c r="A29" s="399" t="s">
        <v>1427</v>
      </c>
      <c r="B29" s="400"/>
      <c r="C29" s="400"/>
      <c r="D29" s="237">
        <v>5.05</v>
      </c>
      <c r="E29" s="242">
        <f>'Сводный отчетЭЭ'!S4+'Сводный отчетЭЭ'!S5</f>
        <v>33840</v>
      </c>
      <c r="F29" s="241">
        <f>E29*D29</f>
        <v>170892</v>
      </c>
      <c r="G29" s="239"/>
    </row>
    <row r="30" spans="1:7">
      <c r="A30" s="399" t="s">
        <v>1428</v>
      </c>
      <c r="B30" s="400"/>
      <c r="C30" s="400"/>
      <c r="D30" s="237"/>
      <c r="E30" s="263"/>
      <c r="F30" s="241">
        <f>E30*D30</f>
        <v>0</v>
      </c>
      <c r="G30" s="264"/>
    </row>
    <row r="31" spans="1:7">
      <c r="A31" s="399" t="s">
        <v>1429</v>
      </c>
      <c r="B31" s="400"/>
      <c r="C31" s="400"/>
      <c r="D31" s="237">
        <v>5.05</v>
      </c>
      <c r="E31" s="263">
        <f>F31/10434.3</f>
        <v>5.4586249197358709</v>
      </c>
      <c r="F31" s="251">
        <f>G31*D31</f>
        <v>56956.929999999993</v>
      </c>
      <c r="G31" s="264">
        <f>'Сводный отчетЭЭ'!S10</f>
        <v>11278.599999999999</v>
      </c>
    </row>
    <row r="32" spans="1:7" ht="15.75" thickBot="1">
      <c r="A32" s="401" t="s">
        <v>1413</v>
      </c>
      <c r="B32" s="402"/>
      <c r="C32" s="402"/>
      <c r="D32" s="243"/>
      <c r="E32" s="243"/>
      <c r="F32" s="244">
        <f>F29+F30</f>
        <v>170892</v>
      </c>
      <c r="G32" s="245"/>
    </row>
  </sheetData>
  <mergeCells count="33">
    <mergeCell ref="B1:W1"/>
    <mergeCell ref="B2:N2"/>
    <mergeCell ref="O2:X2"/>
    <mergeCell ref="A3:F3"/>
    <mergeCell ref="A4:C4"/>
    <mergeCell ref="A5:C5"/>
    <mergeCell ref="A6:C6"/>
    <mergeCell ref="A7:C7"/>
    <mergeCell ref="A8:C8"/>
    <mergeCell ref="A9:C9"/>
    <mergeCell ref="A10:C10"/>
    <mergeCell ref="A11:C11"/>
    <mergeCell ref="A12:F12"/>
    <mergeCell ref="A13:C13"/>
    <mergeCell ref="A14:C14"/>
    <mergeCell ref="A15:C15"/>
    <mergeCell ref="A16:C16"/>
    <mergeCell ref="A17:F1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32:C32"/>
    <mergeCell ref="A25:C25"/>
    <mergeCell ref="A26:C26"/>
    <mergeCell ref="A27:G27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0"/>
  <sheetViews>
    <sheetView topLeftCell="A229" workbookViewId="0">
      <selection activeCell="G247" sqref="G247"/>
    </sheetView>
  </sheetViews>
  <sheetFormatPr defaultColWidth="9" defaultRowHeight="15"/>
  <cols>
    <col min="1" max="1" width="9" style="196" customWidth="1"/>
    <col min="2" max="2" width="40" style="196" customWidth="1"/>
    <col min="3" max="8" width="16" style="196" customWidth="1"/>
    <col min="9" max="9" width="9" style="196" customWidth="1"/>
    <col min="10" max="16384" width="9" style="138"/>
  </cols>
  <sheetData>
    <row r="1" spans="1:9" ht="11.1" customHeight="1">
      <c r="A1" s="333" t="s">
        <v>359</v>
      </c>
      <c r="B1" s="334"/>
      <c r="C1" s="334"/>
      <c r="D1" s="334"/>
      <c r="E1" s="334"/>
      <c r="F1" s="334"/>
      <c r="G1" s="334"/>
      <c r="H1" s="335"/>
    </row>
    <row r="2" spans="1:9" ht="11.1" customHeight="1" thickBot="1">
      <c r="A2" s="336"/>
      <c r="B2" s="337"/>
      <c r="C2" s="337"/>
      <c r="D2" s="337"/>
      <c r="E2" s="337"/>
      <c r="F2" s="337"/>
      <c r="G2" s="337"/>
      <c r="H2" s="338"/>
    </row>
    <row r="3" spans="1:9" ht="15.95" customHeight="1" thickBot="1">
      <c r="A3" s="339" t="s">
        <v>360</v>
      </c>
      <c r="B3" s="340"/>
      <c r="C3" s="339" t="s">
        <v>361</v>
      </c>
      <c r="D3" s="340"/>
      <c r="E3" s="341" t="s">
        <v>1470</v>
      </c>
      <c r="F3" s="342"/>
      <c r="G3" s="341" t="s">
        <v>362</v>
      </c>
      <c r="H3" s="342"/>
    </row>
    <row r="4" spans="1:9" ht="15.95" customHeight="1" thickBot="1">
      <c r="A4" s="345" t="s">
        <v>304</v>
      </c>
      <c r="B4" s="346"/>
      <c r="C4" s="347" t="s">
        <v>1335</v>
      </c>
      <c r="D4" s="348"/>
      <c r="E4" s="343"/>
      <c r="F4" s="344"/>
      <c r="G4" s="343"/>
      <c r="H4" s="344"/>
    </row>
    <row r="5" spans="1:9" ht="23.1" customHeight="1">
      <c r="A5" s="331" t="s">
        <v>363</v>
      </c>
      <c r="B5" s="331" t="s">
        <v>601</v>
      </c>
      <c r="C5" s="331" t="s">
        <v>7</v>
      </c>
      <c r="D5" s="331" t="s">
        <v>9</v>
      </c>
      <c r="E5" s="331" t="s">
        <v>364</v>
      </c>
      <c r="F5" s="331" t="s">
        <v>365</v>
      </c>
      <c r="G5" s="331" t="s">
        <v>8</v>
      </c>
      <c r="H5" s="331" t="s">
        <v>602</v>
      </c>
      <c r="I5" s="197"/>
    </row>
    <row r="6" spans="1:9" ht="23.1" customHeight="1" thickBot="1">
      <c r="A6" s="332"/>
      <c r="B6" s="332"/>
      <c r="C6" s="332"/>
      <c r="D6" s="332"/>
      <c r="E6" s="332"/>
      <c r="F6" s="332"/>
      <c r="G6" s="332"/>
      <c r="H6" s="332"/>
    </row>
    <row r="7" spans="1:9" ht="15.95" customHeight="1" thickBot="1">
      <c r="A7" s="210" t="s">
        <v>603</v>
      </c>
      <c r="B7" s="210" t="s">
        <v>912</v>
      </c>
      <c r="C7" s="210" t="s">
        <v>367</v>
      </c>
      <c r="D7" s="210"/>
      <c r="E7" s="217">
        <v>1100</v>
      </c>
      <c r="F7" s="217">
        <v>1100</v>
      </c>
      <c r="G7" s="199">
        <f>F7-E7</f>
        <v>0</v>
      </c>
      <c r="H7" s="210"/>
    </row>
    <row r="8" spans="1:9" ht="15.95" customHeight="1" thickBot="1">
      <c r="A8" s="210" t="s">
        <v>604</v>
      </c>
      <c r="B8" s="210" t="s">
        <v>31</v>
      </c>
      <c r="C8" s="210" t="s">
        <v>368</v>
      </c>
      <c r="D8" s="210"/>
      <c r="E8" s="217">
        <v>11060</v>
      </c>
      <c r="F8" s="217">
        <v>11170</v>
      </c>
      <c r="G8" s="199">
        <f t="shared" ref="G8:G71" si="0">F8-E8</f>
        <v>110</v>
      </c>
      <c r="H8" s="210"/>
    </row>
    <row r="9" spans="1:9" ht="15.95" customHeight="1" thickBot="1">
      <c r="A9" s="210" t="s">
        <v>605</v>
      </c>
      <c r="B9" s="210" t="s">
        <v>606</v>
      </c>
      <c r="C9" s="210" t="s">
        <v>369</v>
      </c>
      <c r="D9" s="210"/>
      <c r="E9" s="217">
        <v>362</v>
      </c>
      <c r="F9" s="217">
        <v>364</v>
      </c>
      <c r="G9" s="199">
        <f t="shared" si="0"/>
        <v>2</v>
      </c>
      <c r="H9" s="210"/>
    </row>
    <row r="10" spans="1:9" ht="15.95" customHeight="1" thickBot="1">
      <c r="A10" s="210" t="s">
        <v>607</v>
      </c>
      <c r="B10" s="210" t="s">
        <v>608</v>
      </c>
      <c r="C10" s="210" t="s">
        <v>370</v>
      </c>
      <c r="D10" s="210"/>
      <c r="E10" s="217">
        <v>9611</v>
      </c>
      <c r="F10" s="217">
        <v>9709</v>
      </c>
      <c r="G10" s="199">
        <f t="shared" si="0"/>
        <v>98</v>
      </c>
      <c r="H10" s="210"/>
    </row>
    <row r="11" spans="1:9" ht="15.95" customHeight="1" thickBot="1">
      <c r="A11" s="210" t="s">
        <v>609</v>
      </c>
      <c r="B11" s="210" t="s">
        <v>610</v>
      </c>
      <c r="C11" s="210" t="s">
        <v>371</v>
      </c>
      <c r="D11" s="210"/>
      <c r="E11" s="217">
        <v>11639</v>
      </c>
      <c r="F11" s="217">
        <v>11784</v>
      </c>
      <c r="G11" s="199">
        <f t="shared" si="0"/>
        <v>145</v>
      </c>
      <c r="H11" s="210"/>
    </row>
    <row r="12" spans="1:9" ht="15.95" customHeight="1" thickBot="1">
      <c r="A12" s="210" t="s">
        <v>611</v>
      </c>
      <c r="B12" s="210" t="s">
        <v>247</v>
      </c>
      <c r="C12" s="210" t="s">
        <v>372</v>
      </c>
      <c r="D12" s="210"/>
      <c r="E12" s="217">
        <v>7286</v>
      </c>
      <c r="F12" s="217">
        <v>7432</v>
      </c>
      <c r="G12" s="199">
        <f t="shared" si="0"/>
        <v>146</v>
      </c>
      <c r="H12" s="210"/>
    </row>
    <row r="13" spans="1:9" ht="15.95" customHeight="1" thickBot="1">
      <c r="A13" s="210" t="s">
        <v>612</v>
      </c>
      <c r="B13" s="210" t="s">
        <v>327</v>
      </c>
      <c r="C13" s="210" t="s">
        <v>373</v>
      </c>
      <c r="D13" s="210"/>
      <c r="E13" s="217">
        <v>14773</v>
      </c>
      <c r="F13" s="217">
        <v>14989</v>
      </c>
      <c r="G13" s="199">
        <f t="shared" si="0"/>
        <v>216</v>
      </c>
      <c r="H13" s="210"/>
    </row>
    <row r="14" spans="1:9" ht="15.95" customHeight="1" thickBot="1">
      <c r="A14" s="210" t="s">
        <v>613</v>
      </c>
      <c r="B14" s="210" t="s">
        <v>33</v>
      </c>
      <c r="C14" s="210" t="s">
        <v>374</v>
      </c>
      <c r="D14" s="210"/>
      <c r="E14" s="217">
        <v>5993</v>
      </c>
      <c r="F14" s="217">
        <v>6063</v>
      </c>
      <c r="G14" s="199">
        <f t="shared" si="0"/>
        <v>70</v>
      </c>
      <c r="H14" s="210"/>
    </row>
    <row r="15" spans="1:9" ht="15.95" customHeight="1" thickBot="1">
      <c r="A15" s="210" t="s">
        <v>614</v>
      </c>
      <c r="B15" s="210" t="s">
        <v>306</v>
      </c>
      <c r="C15" s="210" t="s">
        <v>375</v>
      </c>
      <c r="D15" s="210"/>
      <c r="E15" s="217">
        <v>17279</v>
      </c>
      <c r="F15" s="217">
        <v>17542</v>
      </c>
      <c r="G15" s="199">
        <f t="shared" si="0"/>
        <v>263</v>
      </c>
      <c r="H15" s="210"/>
    </row>
    <row r="16" spans="1:9" ht="15.95" customHeight="1" thickBot="1">
      <c r="A16" s="210" t="s">
        <v>615</v>
      </c>
      <c r="B16" s="210" t="s">
        <v>266</v>
      </c>
      <c r="C16" s="210" t="s">
        <v>376</v>
      </c>
      <c r="D16" s="210"/>
      <c r="E16" s="217">
        <v>11591</v>
      </c>
      <c r="F16" s="217">
        <v>11783</v>
      </c>
      <c r="G16" s="199">
        <f t="shared" si="0"/>
        <v>192</v>
      </c>
      <c r="H16" s="210"/>
    </row>
    <row r="17" spans="1:8" s="138" customFormat="1" ht="15.95" customHeight="1" thickBot="1">
      <c r="A17" s="210" t="s">
        <v>366</v>
      </c>
      <c r="B17" s="210" t="s">
        <v>616</v>
      </c>
      <c r="C17" s="210" t="s">
        <v>377</v>
      </c>
      <c r="D17" s="210"/>
      <c r="E17" s="217">
        <v>22596</v>
      </c>
      <c r="F17" s="217">
        <v>22819</v>
      </c>
      <c r="G17" s="199">
        <f t="shared" si="0"/>
        <v>223</v>
      </c>
      <c r="H17" s="210"/>
    </row>
    <row r="18" spans="1:8" s="138" customFormat="1" ht="15.95" customHeight="1" thickBot="1">
      <c r="A18" s="210" t="s">
        <v>617</v>
      </c>
      <c r="B18" s="210" t="s">
        <v>35</v>
      </c>
      <c r="C18" s="210" t="s">
        <v>378</v>
      </c>
      <c r="D18" s="210"/>
      <c r="E18" s="217">
        <v>19542</v>
      </c>
      <c r="F18" s="217">
        <v>19802</v>
      </c>
      <c r="G18" s="199">
        <f t="shared" si="0"/>
        <v>260</v>
      </c>
      <c r="H18" s="210"/>
    </row>
    <row r="19" spans="1:8" s="138" customFormat="1" ht="15.95" customHeight="1" thickBot="1">
      <c r="A19" s="210" t="s">
        <v>618</v>
      </c>
      <c r="B19" s="210" t="s">
        <v>36</v>
      </c>
      <c r="C19" s="210" t="s">
        <v>379</v>
      </c>
      <c r="D19" s="210"/>
      <c r="E19" s="217">
        <v>5941</v>
      </c>
      <c r="F19" s="217">
        <v>6009</v>
      </c>
      <c r="G19" s="199">
        <f t="shared" si="0"/>
        <v>68</v>
      </c>
      <c r="H19" s="210"/>
    </row>
    <row r="20" spans="1:8" s="138" customFormat="1" ht="15.95" customHeight="1" thickBot="1">
      <c r="A20" s="210" t="s">
        <v>619</v>
      </c>
      <c r="B20" s="210" t="s">
        <v>37</v>
      </c>
      <c r="C20" s="210" t="s">
        <v>380</v>
      </c>
      <c r="D20" s="210"/>
      <c r="E20" s="217">
        <v>9220</v>
      </c>
      <c r="F20" s="217">
        <v>9333</v>
      </c>
      <c r="G20" s="199">
        <f t="shared" si="0"/>
        <v>113</v>
      </c>
      <c r="H20" s="210"/>
    </row>
    <row r="21" spans="1:8" s="138" customFormat="1" ht="15.95" customHeight="1" thickBot="1">
      <c r="A21" s="210" t="s">
        <v>620</v>
      </c>
      <c r="B21" s="210" t="s">
        <v>621</v>
      </c>
      <c r="C21" s="210" t="s">
        <v>381</v>
      </c>
      <c r="D21" s="210"/>
      <c r="E21" s="217">
        <v>15659</v>
      </c>
      <c r="F21" s="217">
        <v>15881</v>
      </c>
      <c r="G21" s="199">
        <f t="shared" si="0"/>
        <v>222</v>
      </c>
      <c r="H21" s="210"/>
    </row>
    <row r="22" spans="1:8" s="138" customFormat="1" ht="15.95" customHeight="1" thickBot="1">
      <c r="A22" s="208" t="s">
        <v>622</v>
      </c>
      <c r="B22" s="208" t="s">
        <v>307</v>
      </c>
      <c r="C22" s="208" t="s">
        <v>382</v>
      </c>
      <c r="D22" s="208"/>
      <c r="E22" s="226">
        <v>24284</v>
      </c>
      <c r="F22" s="226">
        <v>24531</v>
      </c>
      <c r="G22" s="227">
        <f t="shared" si="0"/>
        <v>247</v>
      </c>
      <c r="H22" s="208"/>
    </row>
    <row r="23" spans="1:8" s="138" customFormat="1" ht="15.95" customHeight="1" thickBot="1">
      <c r="A23" s="210" t="s">
        <v>623</v>
      </c>
      <c r="B23" s="210" t="s">
        <v>624</v>
      </c>
      <c r="C23" s="210" t="s">
        <v>383</v>
      </c>
      <c r="D23" s="210"/>
      <c r="E23" s="217">
        <v>10919</v>
      </c>
      <c r="F23" s="217">
        <v>11068</v>
      </c>
      <c r="G23" s="199">
        <f t="shared" si="0"/>
        <v>149</v>
      </c>
      <c r="H23" s="210"/>
    </row>
    <row r="24" spans="1:8" s="138" customFormat="1" ht="15.95" customHeight="1" thickBot="1">
      <c r="A24" s="210" t="s">
        <v>625</v>
      </c>
      <c r="B24" s="210" t="s">
        <v>626</v>
      </c>
      <c r="C24" s="210" t="s">
        <v>384</v>
      </c>
      <c r="D24" s="210"/>
      <c r="E24" s="217">
        <v>14774</v>
      </c>
      <c r="F24" s="217">
        <v>14774</v>
      </c>
      <c r="G24" s="199">
        <f t="shared" si="0"/>
        <v>0</v>
      </c>
      <c r="H24" s="210"/>
    </row>
    <row r="25" spans="1:8" s="138" customFormat="1" ht="15.95" customHeight="1" thickBot="1">
      <c r="A25" s="210" t="s">
        <v>627</v>
      </c>
      <c r="B25" s="210" t="s">
        <v>40</v>
      </c>
      <c r="C25" s="210" t="s">
        <v>385</v>
      </c>
      <c r="D25" s="210"/>
      <c r="E25" s="217">
        <v>7789</v>
      </c>
      <c r="F25" s="217">
        <v>7853</v>
      </c>
      <c r="G25" s="199">
        <f t="shared" si="0"/>
        <v>64</v>
      </c>
      <c r="H25" s="210"/>
    </row>
    <row r="26" spans="1:8" s="138" customFormat="1" ht="15.95" customHeight="1" thickBot="1">
      <c r="A26" s="210" t="s">
        <v>628</v>
      </c>
      <c r="B26" s="210" t="s">
        <v>308</v>
      </c>
      <c r="C26" s="210" t="s">
        <v>386</v>
      </c>
      <c r="D26" s="210"/>
      <c r="E26" s="217">
        <v>6248</v>
      </c>
      <c r="F26" s="217">
        <v>6311</v>
      </c>
      <c r="G26" s="199">
        <f t="shared" si="0"/>
        <v>63</v>
      </c>
      <c r="H26" s="210"/>
    </row>
    <row r="27" spans="1:8" s="138" customFormat="1" ht="15.95" customHeight="1" thickBot="1">
      <c r="A27" s="210" t="s">
        <v>629</v>
      </c>
      <c r="B27" s="210" t="s">
        <v>42</v>
      </c>
      <c r="C27" s="210" t="s">
        <v>387</v>
      </c>
      <c r="D27" s="210"/>
      <c r="E27" s="217">
        <v>5</v>
      </c>
      <c r="F27" s="217">
        <v>5</v>
      </c>
      <c r="G27" s="199">
        <f t="shared" si="0"/>
        <v>0</v>
      </c>
      <c r="H27" s="210"/>
    </row>
    <row r="28" spans="1:8" s="138" customFormat="1" ht="15.95" customHeight="1" thickBot="1">
      <c r="A28" s="210" t="s">
        <v>630</v>
      </c>
      <c r="B28" s="210" t="s">
        <v>43</v>
      </c>
      <c r="C28" s="210" t="s">
        <v>388</v>
      </c>
      <c r="D28" s="210"/>
      <c r="E28" s="226">
        <v>26603</v>
      </c>
      <c r="F28" s="226">
        <v>26975</v>
      </c>
      <c r="G28" s="227">
        <f t="shared" si="0"/>
        <v>372</v>
      </c>
      <c r="H28" s="210"/>
    </row>
    <row r="29" spans="1:8" s="138" customFormat="1" ht="15.95" customHeight="1" thickBot="1">
      <c r="A29" s="210" t="s">
        <v>631</v>
      </c>
      <c r="B29" s="210" t="s">
        <v>44</v>
      </c>
      <c r="C29" s="210" t="s">
        <v>389</v>
      </c>
      <c r="D29" s="210"/>
      <c r="E29" s="226">
        <v>22651</v>
      </c>
      <c r="F29" s="226">
        <v>23245</v>
      </c>
      <c r="G29" s="227">
        <f t="shared" si="0"/>
        <v>594</v>
      </c>
      <c r="H29" s="210"/>
    </row>
    <row r="30" spans="1:8" s="138" customFormat="1" ht="15.95" customHeight="1" thickBot="1">
      <c r="A30" s="210" t="s">
        <v>632</v>
      </c>
      <c r="B30" s="210" t="s">
        <v>45</v>
      </c>
      <c r="C30" s="210" t="s">
        <v>390</v>
      </c>
      <c r="D30" s="210"/>
      <c r="E30" s="217">
        <v>7919</v>
      </c>
      <c r="F30" s="217">
        <v>8004</v>
      </c>
      <c r="G30" s="199">
        <f t="shared" si="0"/>
        <v>85</v>
      </c>
      <c r="H30" s="210"/>
    </row>
    <row r="31" spans="1:8" s="138" customFormat="1" ht="15.95" customHeight="1" thickBot="1">
      <c r="A31" s="210" t="s">
        <v>633</v>
      </c>
      <c r="B31" s="210" t="s">
        <v>46</v>
      </c>
      <c r="C31" s="210" t="s">
        <v>391</v>
      </c>
      <c r="D31" s="210"/>
      <c r="E31" s="217">
        <v>7100</v>
      </c>
      <c r="F31" s="217">
        <v>7168</v>
      </c>
      <c r="G31" s="199">
        <f t="shared" si="0"/>
        <v>68</v>
      </c>
      <c r="H31" s="210"/>
    </row>
    <row r="32" spans="1:8" s="138" customFormat="1" ht="15.95" customHeight="1" thickBot="1">
      <c r="A32" s="210" t="s">
        <v>634</v>
      </c>
      <c r="B32" s="210" t="s">
        <v>47</v>
      </c>
      <c r="C32" s="210" t="s">
        <v>392</v>
      </c>
      <c r="D32" s="210"/>
      <c r="E32" s="217">
        <v>5352</v>
      </c>
      <c r="F32" s="217">
        <v>5410</v>
      </c>
      <c r="G32" s="199">
        <f t="shared" si="0"/>
        <v>58</v>
      </c>
      <c r="H32" s="210"/>
    </row>
    <row r="33" spans="1:8" s="138" customFormat="1" ht="15.95" customHeight="1" thickBot="1">
      <c r="A33" s="210" t="s">
        <v>635</v>
      </c>
      <c r="B33" s="210" t="s">
        <v>268</v>
      </c>
      <c r="C33" s="210" t="s">
        <v>393</v>
      </c>
      <c r="D33" s="210"/>
      <c r="E33" s="217">
        <v>3708</v>
      </c>
      <c r="F33" s="217">
        <v>3807</v>
      </c>
      <c r="G33" s="199">
        <f t="shared" si="0"/>
        <v>99</v>
      </c>
      <c r="H33" s="210"/>
    </row>
    <row r="34" spans="1:8" s="138" customFormat="1" ht="15.95" customHeight="1" thickBot="1">
      <c r="A34" s="210" t="s">
        <v>636</v>
      </c>
      <c r="B34" s="210" t="s">
        <v>637</v>
      </c>
      <c r="C34" s="210" t="s">
        <v>394</v>
      </c>
      <c r="D34" s="210"/>
      <c r="E34" s="217">
        <v>12775</v>
      </c>
      <c r="F34" s="217">
        <v>12852</v>
      </c>
      <c r="G34" s="199">
        <f t="shared" si="0"/>
        <v>77</v>
      </c>
      <c r="H34" s="210"/>
    </row>
    <row r="35" spans="1:8" s="138" customFormat="1" ht="15.95" customHeight="1" thickBot="1">
      <c r="A35" s="210" t="s">
        <v>638</v>
      </c>
      <c r="B35" s="210" t="s">
        <v>50</v>
      </c>
      <c r="C35" s="210" t="s">
        <v>395</v>
      </c>
      <c r="D35" s="210"/>
      <c r="E35" s="217">
        <v>7100</v>
      </c>
      <c r="F35" s="217">
        <v>7209</v>
      </c>
      <c r="G35" s="199">
        <f t="shared" si="0"/>
        <v>109</v>
      </c>
      <c r="H35" s="210"/>
    </row>
    <row r="36" spans="1:8" s="138" customFormat="1" ht="15.95" customHeight="1" thickBot="1">
      <c r="A36" s="210" t="s">
        <v>639</v>
      </c>
      <c r="B36" s="210" t="s">
        <v>51</v>
      </c>
      <c r="C36" s="210" t="s">
        <v>396</v>
      </c>
      <c r="D36" s="210"/>
      <c r="E36" s="217">
        <v>17336</v>
      </c>
      <c r="F36" s="217">
        <v>17564</v>
      </c>
      <c r="G36" s="199">
        <f t="shared" si="0"/>
        <v>228</v>
      </c>
      <c r="H36" s="210"/>
    </row>
    <row r="37" spans="1:8" s="138" customFormat="1" ht="15.95" customHeight="1" thickBot="1">
      <c r="A37" s="210" t="s">
        <v>640</v>
      </c>
      <c r="B37" s="210" t="s">
        <v>641</v>
      </c>
      <c r="C37" s="210" t="s">
        <v>397</v>
      </c>
      <c r="D37" s="210"/>
      <c r="E37" s="217">
        <v>17244</v>
      </c>
      <c r="F37" s="217">
        <v>17557</v>
      </c>
      <c r="G37" s="199">
        <f t="shared" si="0"/>
        <v>313</v>
      </c>
      <c r="H37" s="210"/>
    </row>
    <row r="38" spans="1:8" s="138" customFormat="1" ht="15.95" customHeight="1" thickBot="1">
      <c r="A38" s="210" t="s">
        <v>642</v>
      </c>
      <c r="B38" s="210" t="s">
        <v>53</v>
      </c>
      <c r="C38" s="210" t="s">
        <v>398</v>
      </c>
      <c r="D38" s="210"/>
      <c r="E38" s="226">
        <v>10161</v>
      </c>
      <c r="F38" s="226">
        <v>10212</v>
      </c>
      <c r="G38" s="227">
        <f t="shared" si="0"/>
        <v>51</v>
      </c>
      <c r="H38" s="208"/>
    </row>
    <row r="39" spans="1:8" s="138" customFormat="1" ht="15.95" customHeight="1" thickBot="1">
      <c r="A39" s="210" t="s">
        <v>643</v>
      </c>
      <c r="B39" s="210" t="s">
        <v>309</v>
      </c>
      <c r="C39" s="210" t="s">
        <v>399</v>
      </c>
      <c r="D39" s="210"/>
      <c r="E39" s="217">
        <v>13042</v>
      </c>
      <c r="F39" s="217">
        <v>13366</v>
      </c>
      <c r="G39" s="199">
        <f t="shared" si="0"/>
        <v>324</v>
      </c>
      <c r="H39" s="210"/>
    </row>
    <row r="40" spans="1:8" s="138" customFormat="1" ht="15.95" customHeight="1" thickBot="1">
      <c r="A40" s="210" t="s">
        <v>644</v>
      </c>
      <c r="B40" s="210" t="s">
        <v>55</v>
      </c>
      <c r="C40" s="210" t="s">
        <v>400</v>
      </c>
      <c r="D40" s="210"/>
      <c r="E40" s="217">
        <v>2925</v>
      </c>
      <c r="F40" s="217">
        <v>2966</v>
      </c>
      <c r="G40" s="199">
        <f t="shared" si="0"/>
        <v>41</v>
      </c>
      <c r="H40" s="210"/>
    </row>
    <row r="41" spans="1:8" s="138" customFormat="1" ht="15.95" customHeight="1" thickBot="1">
      <c r="A41" s="210" t="s">
        <v>645</v>
      </c>
      <c r="B41" s="210" t="s">
        <v>646</v>
      </c>
      <c r="C41" s="210" t="s">
        <v>401</v>
      </c>
      <c r="D41" s="210"/>
      <c r="E41" s="217">
        <v>15088</v>
      </c>
      <c r="F41" s="217">
        <v>15405</v>
      </c>
      <c r="G41" s="199">
        <f t="shared" si="0"/>
        <v>317</v>
      </c>
      <c r="H41" s="210"/>
    </row>
    <row r="42" spans="1:8" s="138" customFormat="1" ht="15.95" customHeight="1" thickBot="1">
      <c r="A42" s="210" t="s">
        <v>647</v>
      </c>
      <c r="B42" s="210" t="s">
        <v>648</v>
      </c>
      <c r="C42" s="210" t="s">
        <v>402</v>
      </c>
      <c r="D42" s="210"/>
      <c r="E42" s="217">
        <v>10730</v>
      </c>
      <c r="F42" s="217">
        <v>10819</v>
      </c>
      <c r="G42" s="199">
        <f t="shared" si="0"/>
        <v>89</v>
      </c>
      <c r="H42" s="210"/>
    </row>
    <row r="43" spans="1:8" s="138" customFormat="1" ht="15.95" customHeight="1" thickBot="1">
      <c r="A43" s="210" t="s">
        <v>649</v>
      </c>
      <c r="B43" s="200" t="s">
        <v>1457</v>
      </c>
      <c r="C43" s="210" t="s">
        <v>403</v>
      </c>
      <c r="D43" s="210"/>
      <c r="E43" s="217">
        <v>14798</v>
      </c>
      <c r="F43" s="217">
        <v>15228</v>
      </c>
      <c r="G43" s="199">
        <f t="shared" si="0"/>
        <v>430</v>
      </c>
      <c r="H43" s="210"/>
    </row>
    <row r="44" spans="1:8" s="138" customFormat="1" ht="15.95" customHeight="1" thickBot="1">
      <c r="A44" s="210" t="s">
        <v>650</v>
      </c>
      <c r="B44" s="210" t="s">
        <v>651</v>
      </c>
      <c r="C44" s="210" t="s">
        <v>404</v>
      </c>
      <c r="D44" s="210"/>
      <c r="E44" s="226">
        <v>15249</v>
      </c>
      <c r="F44" s="226">
        <v>15259</v>
      </c>
      <c r="G44" s="227">
        <f t="shared" si="0"/>
        <v>10</v>
      </c>
      <c r="H44" s="210"/>
    </row>
    <row r="45" spans="1:8" s="138" customFormat="1" ht="15.95" customHeight="1" thickBot="1">
      <c r="A45" s="210" t="s">
        <v>652</v>
      </c>
      <c r="B45" s="210" t="s">
        <v>261</v>
      </c>
      <c r="C45" s="210" t="s">
        <v>405</v>
      </c>
      <c r="D45" s="210"/>
      <c r="E45" s="217">
        <v>9401</v>
      </c>
      <c r="F45" s="217">
        <v>9607</v>
      </c>
      <c r="G45" s="199">
        <f t="shared" si="0"/>
        <v>206</v>
      </c>
      <c r="H45" s="210"/>
    </row>
    <row r="46" spans="1:8" s="138" customFormat="1" ht="15.95" customHeight="1" thickBot="1">
      <c r="A46" s="210" t="s">
        <v>653</v>
      </c>
      <c r="B46" s="210" t="s">
        <v>654</v>
      </c>
      <c r="C46" s="210" t="s">
        <v>406</v>
      </c>
      <c r="D46" s="210"/>
      <c r="E46" s="217">
        <v>1302</v>
      </c>
      <c r="F46" s="217">
        <v>1306</v>
      </c>
      <c r="G46" s="199">
        <f t="shared" si="0"/>
        <v>4</v>
      </c>
      <c r="H46" s="210"/>
    </row>
    <row r="47" spans="1:8" s="138" customFormat="1" ht="15.95" customHeight="1" thickBot="1">
      <c r="A47" s="210" t="s">
        <v>655</v>
      </c>
      <c r="B47" s="210" t="s">
        <v>60</v>
      </c>
      <c r="C47" s="210" t="s">
        <v>407</v>
      </c>
      <c r="D47" s="210"/>
      <c r="E47" s="217">
        <v>8157</v>
      </c>
      <c r="F47" s="217">
        <v>8238</v>
      </c>
      <c r="G47" s="199">
        <f t="shared" si="0"/>
        <v>81</v>
      </c>
      <c r="H47" s="210"/>
    </row>
    <row r="48" spans="1:8" s="138" customFormat="1" ht="15.95" customHeight="1" thickBot="1">
      <c r="A48" s="210" t="s">
        <v>656</v>
      </c>
      <c r="B48" s="210" t="s">
        <v>61</v>
      </c>
      <c r="C48" s="210" t="s">
        <v>408</v>
      </c>
      <c r="D48" s="210"/>
      <c r="E48" s="217">
        <v>6740</v>
      </c>
      <c r="F48" s="217">
        <v>6865</v>
      </c>
      <c r="G48" s="199">
        <f t="shared" si="0"/>
        <v>125</v>
      </c>
      <c r="H48" s="210"/>
    </row>
    <row r="49" spans="1:8" s="138" customFormat="1" ht="15.95" customHeight="1" thickBot="1">
      <c r="A49" s="210" t="s">
        <v>657</v>
      </c>
      <c r="B49" s="210" t="s">
        <v>658</v>
      </c>
      <c r="C49" s="210" t="s">
        <v>409</v>
      </c>
      <c r="D49" s="210"/>
      <c r="E49" s="217">
        <v>12119</v>
      </c>
      <c r="F49" s="217">
        <v>12224</v>
      </c>
      <c r="G49" s="199">
        <f t="shared" si="0"/>
        <v>105</v>
      </c>
      <c r="H49" s="210"/>
    </row>
    <row r="50" spans="1:8" s="138" customFormat="1" ht="15.95" customHeight="1" thickBot="1">
      <c r="A50" s="210" t="s">
        <v>659</v>
      </c>
      <c r="B50" s="210" t="s">
        <v>63</v>
      </c>
      <c r="C50" s="210" t="s">
        <v>410</v>
      </c>
      <c r="D50" s="210"/>
      <c r="E50" s="217">
        <v>14894</v>
      </c>
      <c r="F50" s="217">
        <v>15130</v>
      </c>
      <c r="G50" s="199">
        <f t="shared" si="0"/>
        <v>236</v>
      </c>
      <c r="H50" s="210"/>
    </row>
    <row r="51" spans="1:8" s="138" customFormat="1" ht="15.95" customHeight="1" thickBot="1">
      <c r="A51" s="210" t="s">
        <v>660</v>
      </c>
      <c r="B51" s="210" t="s">
        <v>64</v>
      </c>
      <c r="C51" s="210" t="s">
        <v>411</v>
      </c>
      <c r="D51" s="210"/>
      <c r="E51" s="217">
        <v>5140</v>
      </c>
      <c r="F51" s="217">
        <v>5311</v>
      </c>
      <c r="G51" s="199">
        <f t="shared" si="0"/>
        <v>171</v>
      </c>
      <c r="H51" s="210"/>
    </row>
    <row r="52" spans="1:8" s="138" customFormat="1" ht="15.95" customHeight="1" thickBot="1">
      <c r="A52" s="210" t="s">
        <v>661</v>
      </c>
      <c r="B52" s="210" t="s">
        <v>65</v>
      </c>
      <c r="C52" s="210" t="s">
        <v>412</v>
      </c>
      <c r="D52" s="210"/>
      <c r="E52" s="217">
        <v>4666</v>
      </c>
      <c r="F52" s="217">
        <v>4738</v>
      </c>
      <c r="G52" s="199">
        <f t="shared" si="0"/>
        <v>72</v>
      </c>
      <c r="H52" s="210"/>
    </row>
    <row r="53" spans="1:8" s="138" customFormat="1" ht="15.95" customHeight="1" thickBot="1">
      <c r="A53" s="210" t="s">
        <v>662</v>
      </c>
      <c r="B53" s="210" t="s">
        <v>66</v>
      </c>
      <c r="C53" s="210" t="s">
        <v>413</v>
      </c>
      <c r="D53" s="210"/>
      <c r="E53" s="217">
        <v>5113</v>
      </c>
      <c r="F53" s="217">
        <v>5216</v>
      </c>
      <c r="G53" s="199">
        <f t="shared" si="0"/>
        <v>103</v>
      </c>
      <c r="H53" s="210"/>
    </row>
    <row r="54" spans="1:8" s="138" customFormat="1" ht="15.95" customHeight="1" thickBot="1">
      <c r="A54" s="210" t="s">
        <v>663</v>
      </c>
      <c r="B54" s="210" t="s">
        <v>67</v>
      </c>
      <c r="C54" s="210" t="s">
        <v>414</v>
      </c>
      <c r="D54" s="210"/>
      <c r="E54" s="217">
        <v>11612</v>
      </c>
      <c r="F54" s="217">
        <v>11785</v>
      </c>
      <c r="G54" s="199">
        <f t="shared" si="0"/>
        <v>173</v>
      </c>
      <c r="H54" s="210"/>
    </row>
    <row r="55" spans="1:8" s="138" customFormat="1" ht="15.95" customHeight="1" thickBot="1">
      <c r="A55" s="210" t="s">
        <v>664</v>
      </c>
      <c r="B55" s="210" t="s">
        <v>68</v>
      </c>
      <c r="C55" s="210" t="s">
        <v>415</v>
      </c>
      <c r="D55" s="210"/>
      <c r="E55" s="217">
        <v>4786</v>
      </c>
      <c r="F55" s="217">
        <v>4874</v>
      </c>
      <c r="G55" s="199">
        <f t="shared" si="0"/>
        <v>88</v>
      </c>
      <c r="H55" s="210"/>
    </row>
    <row r="56" spans="1:8" s="138" customFormat="1" ht="15.95" customHeight="1" thickBot="1">
      <c r="A56" s="210" t="s">
        <v>665</v>
      </c>
      <c r="B56" s="210" t="s">
        <v>69</v>
      </c>
      <c r="C56" s="210" t="s">
        <v>416</v>
      </c>
      <c r="D56" s="210"/>
      <c r="E56" s="217">
        <v>7322</v>
      </c>
      <c r="F56" s="217">
        <v>7379</v>
      </c>
      <c r="G56" s="199">
        <f t="shared" si="0"/>
        <v>57</v>
      </c>
      <c r="H56" s="210"/>
    </row>
    <row r="57" spans="1:8" s="138" customFormat="1" ht="15.95" customHeight="1" thickBot="1">
      <c r="A57" s="210" t="s">
        <v>666</v>
      </c>
      <c r="B57" s="210" t="s">
        <v>70</v>
      </c>
      <c r="C57" s="210" t="s">
        <v>417</v>
      </c>
      <c r="D57" s="210"/>
      <c r="E57" s="217">
        <v>18600</v>
      </c>
      <c r="F57" s="217">
        <v>18924</v>
      </c>
      <c r="G57" s="199">
        <f t="shared" si="0"/>
        <v>324</v>
      </c>
      <c r="H57" s="210"/>
    </row>
    <row r="58" spans="1:8" s="138" customFormat="1" ht="15.95" customHeight="1" thickBot="1">
      <c r="A58" s="210" t="s">
        <v>667</v>
      </c>
      <c r="B58" s="210" t="s">
        <v>71</v>
      </c>
      <c r="C58" s="210" t="s">
        <v>418</v>
      </c>
      <c r="D58" s="210"/>
      <c r="E58" s="217">
        <v>20915</v>
      </c>
      <c r="F58" s="217">
        <v>21161</v>
      </c>
      <c r="G58" s="199">
        <f t="shared" si="0"/>
        <v>246</v>
      </c>
      <c r="H58" s="210"/>
    </row>
    <row r="59" spans="1:8" s="138" customFormat="1" ht="15.95" customHeight="1" thickBot="1">
      <c r="A59" s="210" t="s">
        <v>668</v>
      </c>
      <c r="B59" s="210" t="s">
        <v>310</v>
      </c>
      <c r="C59" s="210" t="s">
        <v>419</v>
      </c>
      <c r="D59" s="210"/>
      <c r="E59" s="217">
        <v>8528</v>
      </c>
      <c r="F59" s="217">
        <v>8648</v>
      </c>
      <c r="G59" s="199">
        <f t="shared" si="0"/>
        <v>120</v>
      </c>
      <c r="H59" s="210"/>
    </row>
    <row r="60" spans="1:8" s="138" customFormat="1" ht="15.95" customHeight="1" thickBot="1">
      <c r="A60" s="210" t="s">
        <v>669</v>
      </c>
      <c r="B60" s="210" t="s">
        <v>670</v>
      </c>
      <c r="C60" s="210" t="s">
        <v>420</v>
      </c>
      <c r="D60" s="210"/>
      <c r="E60" s="217">
        <v>18075</v>
      </c>
      <c r="F60" s="217">
        <v>18369</v>
      </c>
      <c r="G60" s="199">
        <f t="shared" si="0"/>
        <v>294</v>
      </c>
      <c r="H60" s="210"/>
    </row>
    <row r="61" spans="1:8" s="138" customFormat="1" ht="15.95" customHeight="1" thickBot="1">
      <c r="A61" s="210" t="s">
        <v>671</v>
      </c>
      <c r="B61" s="210" t="s">
        <v>357</v>
      </c>
      <c r="C61" s="210" t="s">
        <v>421</v>
      </c>
      <c r="D61" s="210"/>
      <c r="E61" s="217">
        <v>8967</v>
      </c>
      <c r="F61" s="217">
        <v>9028</v>
      </c>
      <c r="G61" s="199">
        <f t="shared" si="0"/>
        <v>61</v>
      </c>
      <c r="H61" s="210"/>
    </row>
    <row r="62" spans="1:8" s="138" customFormat="1" ht="15.95" customHeight="1" thickBot="1">
      <c r="A62" s="210" t="s">
        <v>672</v>
      </c>
      <c r="B62" s="210" t="s">
        <v>74</v>
      </c>
      <c r="C62" s="210" t="s">
        <v>422</v>
      </c>
      <c r="D62" s="210"/>
      <c r="E62" s="226">
        <v>8468</v>
      </c>
      <c r="F62" s="226">
        <v>8493</v>
      </c>
      <c r="G62" s="199">
        <f t="shared" si="0"/>
        <v>25</v>
      </c>
      <c r="H62" s="210"/>
    </row>
    <row r="63" spans="1:8" s="138" customFormat="1" ht="15.95" customHeight="1" thickBot="1">
      <c r="A63" s="210" t="s">
        <v>673</v>
      </c>
      <c r="B63" s="210" t="s">
        <v>75</v>
      </c>
      <c r="C63" s="210" t="s">
        <v>423</v>
      </c>
      <c r="D63" s="210"/>
      <c r="E63" s="217">
        <v>7372</v>
      </c>
      <c r="F63" s="217">
        <v>7540</v>
      </c>
      <c r="G63" s="199">
        <f t="shared" si="0"/>
        <v>168</v>
      </c>
      <c r="H63" s="210"/>
    </row>
    <row r="64" spans="1:8" s="138" customFormat="1" ht="15.95" customHeight="1" thickBot="1">
      <c r="A64" s="210" t="s">
        <v>674</v>
      </c>
      <c r="B64" s="210" t="s">
        <v>675</v>
      </c>
      <c r="C64" s="210" t="s">
        <v>424</v>
      </c>
      <c r="D64" s="210"/>
      <c r="E64" s="217">
        <v>12752</v>
      </c>
      <c r="F64" s="217">
        <v>12973</v>
      </c>
      <c r="G64" s="199">
        <f t="shared" si="0"/>
        <v>221</v>
      </c>
      <c r="H64" s="210"/>
    </row>
    <row r="65" spans="1:8" s="138" customFormat="1" ht="15.95" customHeight="1" thickBot="1">
      <c r="A65" s="210" t="s">
        <v>676</v>
      </c>
      <c r="B65" s="210" t="s">
        <v>77</v>
      </c>
      <c r="C65" s="210" t="s">
        <v>425</v>
      </c>
      <c r="D65" s="210"/>
      <c r="E65" s="217">
        <v>189</v>
      </c>
      <c r="F65" s="217">
        <v>189</v>
      </c>
      <c r="G65" s="199">
        <f t="shared" si="0"/>
        <v>0</v>
      </c>
      <c r="H65" s="210"/>
    </row>
    <row r="66" spans="1:8" s="138" customFormat="1" ht="15.95" customHeight="1" thickBot="1">
      <c r="A66" s="210" t="s">
        <v>677</v>
      </c>
      <c r="B66" s="210" t="s">
        <v>78</v>
      </c>
      <c r="C66" s="210" t="s">
        <v>426</v>
      </c>
      <c r="D66" s="210"/>
      <c r="E66" s="217">
        <v>9225</v>
      </c>
      <c r="F66" s="217">
        <v>9428</v>
      </c>
      <c r="G66" s="199">
        <f t="shared" si="0"/>
        <v>203</v>
      </c>
      <c r="H66" s="210"/>
    </row>
    <row r="67" spans="1:8" s="138" customFormat="1" ht="15.95" customHeight="1" thickBot="1">
      <c r="A67" s="210" t="s">
        <v>678</v>
      </c>
      <c r="B67" s="210" t="s">
        <v>323</v>
      </c>
      <c r="C67" s="210" t="s">
        <v>427</v>
      </c>
      <c r="D67" s="210"/>
      <c r="E67" s="217">
        <v>7204</v>
      </c>
      <c r="F67" s="217">
        <v>7337</v>
      </c>
      <c r="G67" s="199">
        <f t="shared" si="0"/>
        <v>133</v>
      </c>
      <c r="H67" s="210"/>
    </row>
    <row r="68" spans="1:8" s="138" customFormat="1" ht="15.95" customHeight="1" thickBot="1">
      <c r="A68" s="210" t="s">
        <v>679</v>
      </c>
      <c r="B68" s="210" t="s">
        <v>79</v>
      </c>
      <c r="C68" s="210" t="s">
        <v>428</v>
      </c>
      <c r="D68" s="210"/>
      <c r="E68" s="217">
        <v>5679</v>
      </c>
      <c r="F68" s="217">
        <v>5742</v>
      </c>
      <c r="G68" s="199">
        <f t="shared" si="0"/>
        <v>63</v>
      </c>
      <c r="H68" s="210"/>
    </row>
    <row r="69" spans="1:8" s="138" customFormat="1" ht="15.95" customHeight="1" thickBot="1">
      <c r="A69" s="210" t="s">
        <v>680</v>
      </c>
      <c r="B69" s="210" t="s">
        <v>80</v>
      </c>
      <c r="C69" s="210" t="s">
        <v>429</v>
      </c>
      <c r="D69" s="210"/>
      <c r="E69" s="217">
        <v>3005</v>
      </c>
      <c r="F69" s="217">
        <v>3076</v>
      </c>
      <c r="G69" s="199">
        <f t="shared" si="0"/>
        <v>71</v>
      </c>
      <c r="H69" s="210"/>
    </row>
    <row r="70" spans="1:8" s="138" customFormat="1" ht="15.95" customHeight="1" thickBot="1">
      <c r="A70" s="210" t="s">
        <v>681</v>
      </c>
      <c r="B70" s="210" t="s">
        <v>256</v>
      </c>
      <c r="C70" s="210" t="s">
        <v>430</v>
      </c>
      <c r="D70" s="210"/>
      <c r="E70" s="217">
        <v>6710</v>
      </c>
      <c r="F70" s="217">
        <v>6811</v>
      </c>
      <c r="G70" s="199">
        <f t="shared" si="0"/>
        <v>101</v>
      </c>
      <c r="H70" s="210"/>
    </row>
    <row r="71" spans="1:8" s="138" customFormat="1" ht="15.95" customHeight="1" thickBot="1">
      <c r="A71" s="210" t="s">
        <v>682</v>
      </c>
      <c r="B71" s="210" t="s">
        <v>82</v>
      </c>
      <c r="C71" s="210" t="s">
        <v>431</v>
      </c>
      <c r="D71" s="210"/>
      <c r="E71" s="217">
        <v>13607</v>
      </c>
      <c r="F71" s="217">
        <v>13762</v>
      </c>
      <c r="G71" s="199">
        <f t="shared" si="0"/>
        <v>155</v>
      </c>
      <c r="H71" s="210"/>
    </row>
    <row r="72" spans="1:8" s="138" customFormat="1" ht="15.95" customHeight="1" thickBot="1">
      <c r="A72" s="210" t="s">
        <v>683</v>
      </c>
      <c r="B72" s="210" t="s">
        <v>83</v>
      </c>
      <c r="C72" s="210" t="s">
        <v>432</v>
      </c>
      <c r="D72" s="210"/>
      <c r="E72" s="217">
        <v>12088</v>
      </c>
      <c r="F72" s="217">
        <v>12231</v>
      </c>
      <c r="G72" s="199">
        <f t="shared" ref="G72:G135" si="1">F72-E72</f>
        <v>143</v>
      </c>
      <c r="H72" s="210"/>
    </row>
    <row r="73" spans="1:8" s="138" customFormat="1" ht="15.95" customHeight="1" thickBot="1">
      <c r="A73" s="210" t="s">
        <v>684</v>
      </c>
      <c r="B73" s="210" t="s">
        <v>685</v>
      </c>
      <c r="C73" s="210" t="s">
        <v>433</v>
      </c>
      <c r="D73" s="210"/>
      <c r="E73" s="217">
        <v>12882</v>
      </c>
      <c r="F73" s="217">
        <v>13024</v>
      </c>
      <c r="G73" s="199">
        <f t="shared" si="1"/>
        <v>142</v>
      </c>
      <c r="H73" s="210"/>
    </row>
    <row r="74" spans="1:8" s="138" customFormat="1" ht="15.95" customHeight="1" thickBot="1">
      <c r="A74" s="210" t="s">
        <v>686</v>
      </c>
      <c r="B74" s="210" t="s">
        <v>687</v>
      </c>
      <c r="C74" s="210" t="s">
        <v>434</v>
      </c>
      <c r="D74" s="210"/>
      <c r="E74" s="217">
        <v>5925</v>
      </c>
      <c r="F74" s="217">
        <v>6039</v>
      </c>
      <c r="G74" s="199">
        <f t="shared" si="1"/>
        <v>114</v>
      </c>
      <c r="H74" s="210"/>
    </row>
    <row r="75" spans="1:8" s="138" customFormat="1" ht="15.95" customHeight="1" thickBot="1">
      <c r="A75" s="210" t="s">
        <v>688</v>
      </c>
      <c r="B75" s="210" t="s">
        <v>86</v>
      </c>
      <c r="C75" s="210" t="s">
        <v>435</v>
      </c>
      <c r="D75" s="210"/>
      <c r="E75" s="226">
        <v>11603</v>
      </c>
      <c r="F75" s="226">
        <v>11751</v>
      </c>
      <c r="G75" s="199">
        <f t="shared" si="1"/>
        <v>148</v>
      </c>
      <c r="H75" s="210"/>
    </row>
    <row r="76" spans="1:8" s="138" customFormat="1" ht="15.95" customHeight="1" thickBot="1">
      <c r="A76" s="210" t="s">
        <v>689</v>
      </c>
      <c r="B76" s="210" t="s">
        <v>87</v>
      </c>
      <c r="C76" s="210" t="s">
        <v>436</v>
      </c>
      <c r="D76" s="210"/>
      <c r="E76" s="217">
        <v>8182</v>
      </c>
      <c r="F76" s="217">
        <v>8182</v>
      </c>
      <c r="G76" s="199">
        <f t="shared" si="1"/>
        <v>0</v>
      </c>
      <c r="H76" s="210"/>
    </row>
    <row r="77" spans="1:8" s="138" customFormat="1" ht="15.95" customHeight="1" thickBot="1">
      <c r="A77" s="210" t="s">
        <v>690</v>
      </c>
      <c r="B77" s="210" t="s">
        <v>88</v>
      </c>
      <c r="C77" s="210" t="s">
        <v>437</v>
      </c>
      <c r="D77" s="210"/>
      <c r="E77" s="226">
        <v>23180</v>
      </c>
      <c r="F77" s="226">
        <v>23554</v>
      </c>
      <c r="G77" s="227">
        <f t="shared" si="1"/>
        <v>374</v>
      </c>
      <c r="H77" s="208"/>
    </row>
    <row r="78" spans="1:8" s="138" customFormat="1" ht="15.95" customHeight="1" thickBot="1">
      <c r="A78" s="210" t="s">
        <v>691</v>
      </c>
      <c r="B78" s="210" t="s">
        <v>89</v>
      </c>
      <c r="C78" s="210" t="s">
        <v>438</v>
      </c>
      <c r="D78" s="210"/>
      <c r="E78" s="217">
        <v>16789</v>
      </c>
      <c r="F78" s="217">
        <v>17027</v>
      </c>
      <c r="G78" s="199">
        <f t="shared" si="1"/>
        <v>238</v>
      </c>
      <c r="H78" s="210"/>
    </row>
    <row r="79" spans="1:8" s="138" customFormat="1" ht="15.95" customHeight="1" thickBot="1">
      <c r="A79" s="210" t="s">
        <v>692</v>
      </c>
      <c r="B79" s="210" t="s">
        <v>90</v>
      </c>
      <c r="C79" s="210" t="s">
        <v>439</v>
      </c>
      <c r="D79" s="210"/>
      <c r="E79" s="217">
        <v>17532</v>
      </c>
      <c r="F79" s="217">
        <v>17689</v>
      </c>
      <c r="G79" s="199">
        <f t="shared" si="1"/>
        <v>157</v>
      </c>
      <c r="H79" s="210"/>
    </row>
    <row r="80" spans="1:8" s="138" customFormat="1" ht="15.95" customHeight="1" thickBot="1">
      <c r="A80" s="210" t="s">
        <v>693</v>
      </c>
      <c r="B80" s="210" t="s">
        <v>91</v>
      </c>
      <c r="C80" s="210" t="s">
        <v>440</v>
      </c>
      <c r="D80" s="210"/>
      <c r="E80" s="217">
        <v>13264</v>
      </c>
      <c r="F80" s="217">
        <v>13403</v>
      </c>
      <c r="G80" s="199">
        <f t="shared" si="1"/>
        <v>139</v>
      </c>
      <c r="H80" s="210"/>
    </row>
    <row r="81" spans="1:8" s="138" customFormat="1" ht="15.95" customHeight="1" thickBot="1">
      <c r="A81" s="210" t="s">
        <v>694</v>
      </c>
      <c r="B81" s="210" t="s">
        <v>695</v>
      </c>
      <c r="C81" s="210" t="s">
        <v>441</v>
      </c>
      <c r="D81" s="210"/>
      <c r="E81" s="217">
        <v>3709</v>
      </c>
      <c r="F81" s="217">
        <v>3794</v>
      </c>
      <c r="G81" s="199">
        <f t="shared" si="1"/>
        <v>85</v>
      </c>
      <c r="H81" s="210"/>
    </row>
    <row r="82" spans="1:8" s="138" customFormat="1" ht="15.95" customHeight="1" thickBot="1">
      <c r="A82" s="210" t="s">
        <v>696</v>
      </c>
      <c r="B82" s="210" t="s">
        <v>92</v>
      </c>
      <c r="C82" s="210" t="s">
        <v>442</v>
      </c>
      <c r="D82" s="210"/>
      <c r="E82" s="217">
        <v>14</v>
      </c>
      <c r="F82" s="217">
        <v>157</v>
      </c>
      <c r="G82" s="199">
        <f t="shared" si="1"/>
        <v>143</v>
      </c>
      <c r="H82" s="210"/>
    </row>
    <row r="83" spans="1:8" s="138" customFormat="1" ht="15.95" customHeight="1" thickBot="1">
      <c r="A83" s="210" t="s">
        <v>697</v>
      </c>
      <c r="B83" s="210" t="s">
        <v>93</v>
      </c>
      <c r="C83" s="210" t="s">
        <v>443</v>
      </c>
      <c r="D83" s="210"/>
      <c r="E83" s="226">
        <v>16144</v>
      </c>
      <c r="F83" s="226">
        <v>16221</v>
      </c>
      <c r="G83" s="227">
        <f t="shared" si="1"/>
        <v>77</v>
      </c>
      <c r="H83" s="210"/>
    </row>
    <row r="84" spans="1:8" s="138" customFormat="1" ht="15.95" customHeight="1" thickBot="1">
      <c r="A84" s="210" t="s">
        <v>698</v>
      </c>
      <c r="B84" s="210" t="s">
        <v>344</v>
      </c>
      <c r="C84" s="210" t="s">
        <v>444</v>
      </c>
      <c r="D84" s="210"/>
      <c r="E84" s="217">
        <v>10367</v>
      </c>
      <c r="F84" s="217">
        <v>10524</v>
      </c>
      <c r="G84" s="199">
        <f t="shared" si="1"/>
        <v>157</v>
      </c>
      <c r="H84" s="210"/>
    </row>
    <row r="85" spans="1:8" s="138" customFormat="1" ht="15.95" customHeight="1" thickBot="1">
      <c r="A85" s="210" t="s">
        <v>699</v>
      </c>
      <c r="B85" s="210" t="s">
        <v>700</v>
      </c>
      <c r="C85" s="210" t="s">
        <v>445</v>
      </c>
      <c r="D85" s="210"/>
      <c r="E85" s="217">
        <v>12798</v>
      </c>
      <c r="F85" s="217">
        <v>13023</v>
      </c>
      <c r="G85" s="199">
        <f t="shared" si="1"/>
        <v>225</v>
      </c>
      <c r="H85" s="210"/>
    </row>
    <row r="86" spans="1:8" s="138" customFormat="1" ht="15.95" customHeight="1" thickBot="1">
      <c r="A86" s="210" t="s">
        <v>701</v>
      </c>
      <c r="B86" s="210" t="s">
        <v>96</v>
      </c>
      <c r="C86" s="210" t="s">
        <v>446</v>
      </c>
      <c r="D86" s="210"/>
      <c r="E86" s="217">
        <v>10447</v>
      </c>
      <c r="F86" s="217">
        <v>10564</v>
      </c>
      <c r="G86" s="199">
        <f t="shared" si="1"/>
        <v>117</v>
      </c>
      <c r="H86" s="210"/>
    </row>
    <row r="87" spans="1:8" s="138" customFormat="1" ht="15.95" customHeight="1" thickBot="1">
      <c r="A87" s="210" t="s">
        <v>702</v>
      </c>
      <c r="B87" s="210" t="s">
        <v>703</v>
      </c>
      <c r="C87" s="210" t="s">
        <v>447</v>
      </c>
      <c r="D87" s="210"/>
      <c r="E87" s="217">
        <v>4616</v>
      </c>
      <c r="F87" s="217">
        <v>4663</v>
      </c>
      <c r="G87" s="199">
        <f t="shared" si="1"/>
        <v>47</v>
      </c>
      <c r="H87" s="210"/>
    </row>
    <row r="88" spans="1:8" s="138" customFormat="1" ht="15.95" customHeight="1" thickBot="1">
      <c r="A88" s="210" t="s">
        <v>704</v>
      </c>
      <c r="B88" s="210" t="s">
        <v>328</v>
      </c>
      <c r="C88" s="210" t="s">
        <v>448</v>
      </c>
      <c r="D88" s="210"/>
      <c r="E88" s="217">
        <v>5413</v>
      </c>
      <c r="F88" s="217">
        <v>5522</v>
      </c>
      <c r="G88" s="199">
        <f t="shared" si="1"/>
        <v>109</v>
      </c>
      <c r="H88" s="210"/>
    </row>
    <row r="89" spans="1:8" s="138" customFormat="1" ht="15.95" customHeight="1" thickBot="1">
      <c r="A89" s="210" t="s">
        <v>705</v>
      </c>
      <c r="B89" s="210" t="s">
        <v>98</v>
      </c>
      <c r="C89" s="210" t="s">
        <v>449</v>
      </c>
      <c r="D89" s="210"/>
      <c r="E89" s="217">
        <v>15310</v>
      </c>
      <c r="F89" s="217">
        <v>15382</v>
      </c>
      <c r="G89" s="199">
        <f t="shared" si="1"/>
        <v>72</v>
      </c>
      <c r="H89" s="210"/>
    </row>
    <row r="90" spans="1:8" s="138" customFormat="1" ht="15.95" customHeight="1" thickBot="1">
      <c r="A90" s="210" t="s">
        <v>706</v>
      </c>
      <c r="B90" s="210" t="s">
        <v>99</v>
      </c>
      <c r="C90" s="210" t="s">
        <v>450</v>
      </c>
      <c r="D90" s="210"/>
      <c r="E90" s="217">
        <v>9627</v>
      </c>
      <c r="F90" s="217">
        <v>9749</v>
      </c>
      <c r="G90" s="199">
        <f t="shared" si="1"/>
        <v>122</v>
      </c>
      <c r="H90" s="210"/>
    </row>
    <row r="91" spans="1:8" s="138" customFormat="1" ht="15.95" customHeight="1" thickBot="1">
      <c r="A91" s="210" t="s">
        <v>707</v>
      </c>
      <c r="B91" s="210" t="s">
        <v>100</v>
      </c>
      <c r="C91" s="210" t="s">
        <v>451</v>
      </c>
      <c r="D91" s="210"/>
      <c r="E91" s="217">
        <v>9004</v>
      </c>
      <c r="F91" s="217">
        <v>9092</v>
      </c>
      <c r="G91" s="199">
        <f t="shared" si="1"/>
        <v>88</v>
      </c>
      <c r="H91" s="210"/>
    </row>
    <row r="92" spans="1:8" s="138" customFormat="1" ht="15.95" customHeight="1" thickBot="1">
      <c r="A92" s="210" t="s">
        <v>708</v>
      </c>
      <c r="B92" s="210" t="s">
        <v>709</v>
      </c>
      <c r="C92" s="210" t="s">
        <v>452</v>
      </c>
      <c r="D92" s="210"/>
      <c r="E92" s="217">
        <v>9465</v>
      </c>
      <c r="F92" s="217">
        <v>9767</v>
      </c>
      <c r="G92" s="199">
        <f t="shared" si="1"/>
        <v>302</v>
      </c>
      <c r="H92" s="210"/>
    </row>
    <row r="93" spans="1:8" s="138" customFormat="1" ht="15.95" customHeight="1" thickBot="1">
      <c r="A93" s="210" t="s">
        <v>710</v>
      </c>
      <c r="B93" s="210" t="s">
        <v>102</v>
      </c>
      <c r="C93" s="210" t="s">
        <v>453</v>
      </c>
      <c r="D93" s="210"/>
      <c r="E93" s="217">
        <v>14319</v>
      </c>
      <c r="F93" s="217">
        <v>14465</v>
      </c>
      <c r="G93" s="199">
        <f t="shared" si="1"/>
        <v>146</v>
      </c>
      <c r="H93" s="210"/>
    </row>
    <row r="94" spans="1:8" s="138" customFormat="1" ht="15.95" customHeight="1" thickBot="1">
      <c r="A94" s="210" t="s">
        <v>711</v>
      </c>
      <c r="B94" s="210" t="s">
        <v>712</v>
      </c>
      <c r="C94" s="210" t="s">
        <v>454</v>
      </c>
      <c r="D94" s="208"/>
      <c r="E94" s="226">
        <v>9851</v>
      </c>
      <c r="F94" s="226">
        <v>10038</v>
      </c>
      <c r="G94" s="227">
        <f t="shared" si="1"/>
        <v>187</v>
      </c>
      <c r="H94" s="208"/>
    </row>
    <row r="95" spans="1:8" s="138" customFormat="1" ht="15.95" customHeight="1" thickBot="1">
      <c r="A95" s="210" t="s">
        <v>713</v>
      </c>
      <c r="B95" s="210" t="s">
        <v>236</v>
      </c>
      <c r="C95" s="210" t="s">
        <v>455</v>
      </c>
      <c r="D95" s="210"/>
      <c r="E95" s="217">
        <v>5393</v>
      </c>
      <c r="F95" s="217">
        <v>5499</v>
      </c>
      <c r="G95" s="199">
        <f t="shared" si="1"/>
        <v>106</v>
      </c>
      <c r="H95" s="210"/>
    </row>
    <row r="96" spans="1:8" s="138" customFormat="1" ht="15.95" customHeight="1" thickBot="1">
      <c r="A96" s="210" t="s">
        <v>714</v>
      </c>
      <c r="B96" s="210" t="s">
        <v>105</v>
      </c>
      <c r="C96" s="210" t="s">
        <v>456</v>
      </c>
      <c r="D96" s="210"/>
      <c r="E96" s="217">
        <v>12051</v>
      </c>
      <c r="F96" s="217">
        <v>12204</v>
      </c>
      <c r="G96" s="199">
        <f t="shared" si="1"/>
        <v>153</v>
      </c>
      <c r="H96" s="210"/>
    </row>
    <row r="97" spans="1:8" s="138" customFormat="1" ht="15.95" customHeight="1" thickBot="1">
      <c r="A97" s="210" t="s">
        <v>715</v>
      </c>
      <c r="B97" s="208" t="s">
        <v>106</v>
      </c>
      <c r="C97" s="208" t="s">
        <v>457</v>
      </c>
      <c r="D97" s="208"/>
      <c r="E97" s="226">
        <v>15413</v>
      </c>
      <c r="F97" s="226">
        <v>15506</v>
      </c>
      <c r="G97" s="227">
        <f t="shared" si="1"/>
        <v>93</v>
      </c>
      <c r="H97" s="208"/>
    </row>
    <row r="98" spans="1:8" s="138" customFormat="1" ht="15.95" customHeight="1" thickBot="1">
      <c r="A98" s="210" t="s">
        <v>716</v>
      </c>
      <c r="B98" s="210" t="s">
        <v>248</v>
      </c>
      <c r="C98" s="210" t="s">
        <v>458</v>
      </c>
      <c r="D98" s="210"/>
      <c r="E98" s="217">
        <v>11604</v>
      </c>
      <c r="F98" s="217">
        <v>11749</v>
      </c>
      <c r="G98" s="199">
        <f t="shared" si="1"/>
        <v>145</v>
      </c>
      <c r="H98" s="210"/>
    </row>
    <row r="99" spans="1:8" s="138" customFormat="1" ht="15.95" customHeight="1" thickBot="1">
      <c r="A99" s="210" t="s">
        <v>717</v>
      </c>
      <c r="B99" s="210" t="s">
        <v>108</v>
      </c>
      <c r="C99" s="210" t="s">
        <v>459</v>
      </c>
      <c r="D99" s="210"/>
      <c r="E99" s="217">
        <v>19241</v>
      </c>
      <c r="F99" s="217">
        <v>19563</v>
      </c>
      <c r="G99" s="199">
        <f t="shared" si="1"/>
        <v>322</v>
      </c>
      <c r="H99" s="208"/>
    </row>
    <row r="100" spans="1:8" s="138" customFormat="1" ht="15.95" customHeight="1" thickBot="1">
      <c r="A100" s="210" t="s">
        <v>718</v>
      </c>
      <c r="B100" s="210" t="s">
        <v>109</v>
      </c>
      <c r="C100" s="210" t="s">
        <v>460</v>
      </c>
      <c r="D100" s="210"/>
      <c r="E100" s="217">
        <v>15149</v>
      </c>
      <c r="F100" s="217">
        <v>15342</v>
      </c>
      <c r="G100" s="199">
        <f t="shared" si="1"/>
        <v>193</v>
      </c>
      <c r="H100" s="210"/>
    </row>
    <row r="101" spans="1:8" s="138" customFormat="1" ht="15.95" customHeight="1" thickBot="1">
      <c r="A101" s="210" t="s">
        <v>719</v>
      </c>
      <c r="B101" s="210" t="s">
        <v>110</v>
      </c>
      <c r="C101" s="210" t="s">
        <v>461</v>
      </c>
      <c r="D101" s="210"/>
      <c r="E101" s="217">
        <v>14203</v>
      </c>
      <c r="F101" s="217">
        <v>14351</v>
      </c>
      <c r="G101" s="199">
        <f t="shared" si="1"/>
        <v>148</v>
      </c>
      <c r="H101" s="210"/>
    </row>
    <row r="102" spans="1:8" s="138" customFormat="1" ht="15.95" customHeight="1" thickBot="1">
      <c r="A102" s="210" t="s">
        <v>720</v>
      </c>
      <c r="B102" s="210" t="s">
        <v>721</v>
      </c>
      <c r="C102" s="210" t="s">
        <v>462</v>
      </c>
      <c r="D102" s="210"/>
      <c r="E102" s="217">
        <v>4929</v>
      </c>
      <c r="F102" s="217">
        <v>5050</v>
      </c>
      <c r="G102" s="199">
        <f t="shared" si="1"/>
        <v>121</v>
      </c>
      <c r="H102" s="210"/>
    </row>
    <row r="103" spans="1:8" s="138" customFormat="1" ht="15.95" customHeight="1" thickBot="1">
      <c r="A103" s="210" t="s">
        <v>722</v>
      </c>
      <c r="B103" s="210" t="s">
        <v>269</v>
      </c>
      <c r="C103" s="210" t="s">
        <v>463</v>
      </c>
      <c r="D103" s="210"/>
      <c r="E103" s="217">
        <v>10565</v>
      </c>
      <c r="F103" s="217">
        <v>10694</v>
      </c>
      <c r="G103" s="199">
        <f t="shared" si="1"/>
        <v>129</v>
      </c>
      <c r="H103" s="210"/>
    </row>
    <row r="104" spans="1:8" s="138" customFormat="1" ht="15.95" customHeight="1" thickBot="1">
      <c r="A104" s="210" t="s">
        <v>723</v>
      </c>
      <c r="B104" s="210" t="s">
        <v>112</v>
      </c>
      <c r="C104" s="210" t="s">
        <v>464</v>
      </c>
      <c r="D104" s="210"/>
      <c r="E104" s="217">
        <v>8531</v>
      </c>
      <c r="F104" s="217">
        <v>8673</v>
      </c>
      <c r="G104" s="199">
        <f t="shared" si="1"/>
        <v>142</v>
      </c>
      <c r="H104" s="210"/>
    </row>
    <row r="105" spans="1:8" s="138" customFormat="1" ht="15.95" customHeight="1" thickBot="1">
      <c r="A105" s="210" t="s">
        <v>724</v>
      </c>
      <c r="B105" s="210" t="s">
        <v>249</v>
      </c>
      <c r="C105" s="210" t="s">
        <v>465</v>
      </c>
      <c r="D105" s="210"/>
      <c r="E105" s="217">
        <v>6053</v>
      </c>
      <c r="F105" s="217">
        <v>6198</v>
      </c>
      <c r="G105" s="199">
        <f t="shared" si="1"/>
        <v>145</v>
      </c>
      <c r="H105" s="210"/>
    </row>
    <row r="106" spans="1:8" s="138" customFormat="1" ht="15.95" customHeight="1" thickBot="1">
      <c r="A106" s="210" t="s">
        <v>725</v>
      </c>
      <c r="B106" s="210" t="s">
        <v>113</v>
      </c>
      <c r="C106" s="210" t="s">
        <v>466</v>
      </c>
      <c r="D106" s="210"/>
      <c r="E106" s="217">
        <v>10636</v>
      </c>
      <c r="F106" s="217">
        <v>10736</v>
      </c>
      <c r="G106" s="199">
        <f t="shared" si="1"/>
        <v>100</v>
      </c>
      <c r="H106" s="210"/>
    </row>
    <row r="107" spans="1:8" s="138" customFormat="1" ht="15.95" customHeight="1" thickBot="1">
      <c r="A107" s="210" t="s">
        <v>726</v>
      </c>
      <c r="B107" s="210" t="s">
        <v>311</v>
      </c>
      <c r="C107" s="208">
        <v>23358992</v>
      </c>
      <c r="D107" s="208"/>
      <c r="E107" s="226">
        <v>1650</v>
      </c>
      <c r="F107" s="226">
        <v>1650</v>
      </c>
      <c r="G107" s="199">
        <f t="shared" si="1"/>
        <v>0</v>
      </c>
      <c r="H107" s="210"/>
    </row>
    <row r="108" spans="1:8" s="138" customFormat="1" ht="15.95" customHeight="1" thickBot="1">
      <c r="A108" s="210" t="s">
        <v>727</v>
      </c>
      <c r="B108" s="210" t="s">
        <v>114</v>
      </c>
      <c r="C108" s="210" t="s">
        <v>467</v>
      </c>
      <c r="D108" s="210"/>
      <c r="E108" s="217">
        <v>11442</v>
      </c>
      <c r="F108" s="217">
        <v>11533</v>
      </c>
      <c r="G108" s="199">
        <f t="shared" si="1"/>
        <v>91</v>
      </c>
      <c r="H108" s="210"/>
    </row>
    <row r="109" spans="1:8" s="138" customFormat="1" ht="15.95" customHeight="1" thickBot="1">
      <c r="A109" s="210" t="s">
        <v>728</v>
      </c>
      <c r="B109" s="210" t="s">
        <v>329</v>
      </c>
      <c r="C109" s="210" t="s">
        <v>468</v>
      </c>
      <c r="D109" s="210"/>
      <c r="E109" s="217">
        <v>7499</v>
      </c>
      <c r="F109" s="217">
        <v>7500</v>
      </c>
      <c r="G109" s="199">
        <f t="shared" si="1"/>
        <v>1</v>
      </c>
      <c r="H109" s="210"/>
    </row>
    <row r="110" spans="1:8" s="138" customFormat="1" ht="15.95" customHeight="1" thickBot="1">
      <c r="A110" s="210" t="s">
        <v>729</v>
      </c>
      <c r="B110" s="210" t="s">
        <v>330</v>
      </c>
      <c r="C110" s="210" t="s">
        <v>469</v>
      </c>
      <c r="D110" s="210"/>
      <c r="E110" s="217">
        <v>933</v>
      </c>
      <c r="F110" s="217">
        <v>981</v>
      </c>
      <c r="G110" s="199">
        <f t="shared" si="1"/>
        <v>48</v>
      </c>
      <c r="H110" s="210"/>
    </row>
    <row r="111" spans="1:8" s="138" customFormat="1" ht="15.95" customHeight="1" thickBot="1">
      <c r="A111" s="210" t="s">
        <v>730</v>
      </c>
      <c r="B111" s="210" t="s">
        <v>345</v>
      </c>
      <c r="C111" s="210" t="s">
        <v>470</v>
      </c>
      <c r="D111" s="210"/>
      <c r="E111" s="217">
        <v>9510</v>
      </c>
      <c r="F111" s="217">
        <v>9633</v>
      </c>
      <c r="G111" s="199">
        <f t="shared" si="1"/>
        <v>123</v>
      </c>
      <c r="H111" s="210"/>
    </row>
    <row r="112" spans="1:8" s="138" customFormat="1" ht="15.95" customHeight="1" thickBot="1">
      <c r="A112" s="210" t="s">
        <v>731</v>
      </c>
      <c r="B112" s="210" t="s">
        <v>732</v>
      </c>
      <c r="C112" s="210" t="s">
        <v>471</v>
      </c>
      <c r="D112" s="210"/>
      <c r="E112" s="226">
        <v>5544</v>
      </c>
      <c r="F112" s="226">
        <v>5594</v>
      </c>
      <c r="G112" s="227">
        <f t="shared" si="1"/>
        <v>50</v>
      </c>
      <c r="H112" s="208"/>
    </row>
    <row r="113" spans="1:8" s="138" customFormat="1" ht="15.95" customHeight="1" thickBot="1">
      <c r="A113" s="210" t="s">
        <v>733</v>
      </c>
      <c r="B113" s="210" t="s">
        <v>116</v>
      </c>
      <c r="C113" s="210" t="s">
        <v>472</v>
      </c>
      <c r="D113" s="210"/>
      <c r="E113" s="217">
        <v>0</v>
      </c>
      <c r="F113" s="217">
        <v>0</v>
      </c>
      <c r="G113" s="199">
        <f t="shared" si="1"/>
        <v>0</v>
      </c>
      <c r="H113" s="210"/>
    </row>
    <row r="114" spans="1:8" s="138" customFormat="1" ht="15.95" customHeight="1" thickBot="1">
      <c r="A114" s="210" t="s">
        <v>734</v>
      </c>
      <c r="B114" s="210" t="s">
        <v>735</v>
      </c>
      <c r="C114" s="210" t="s">
        <v>473</v>
      </c>
      <c r="D114" s="210"/>
      <c r="E114" s="217">
        <v>9001</v>
      </c>
      <c r="F114" s="217">
        <v>9137</v>
      </c>
      <c r="G114" s="199">
        <f t="shared" si="1"/>
        <v>136</v>
      </c>
      <c r="H114" s="210"/>
    </row>
    <row r="115" spans="1:8" s="138" customFormat="1" ht="15.95" customHeight="1" thickBot="1">
      <c r="A115" s="210" t="s">
        <v>736</v>
      </c>
      <c r="B115" s="210" t="s">
        <v>331</v>
      </c>
      <c r="C115" s="210" t="s">
        <v>474</v>
      </c>
      <c r="D115" s="210"/>
      <c r="E115" s="217">
        <v>12371</v>
      </c>
      <c r="F115" s="217">
        <v>12552</v>
      </c>
      <c r="G115" s="199">
        <f t="shared" si="1"/>
        <v>181</v>
      </c>
      <c r="H115" s="210"/>
    </row>
    <row r="116" spans="1:8" s="138" customFormat="1" ht="15.95" customHeight="1" thickBot="1">
      <c r="A116" s="210" t="s">
        <v>737</v>
      </c>
      <c r="B116" s="210" t="s">
        <v>314</v>
      </c>
      <c r="C116" s="210" t="s">
        <v>475</v>
      </c>
      <c r="D116" s="210"/>
      <c r="E116" s="217">
        <v>6179</v>
      </c>
      <c r="F116" s="217">
        <v>6310</v>
      </c>
      <c r="G116" s="199">
        <f t="shared" si="1"/>
        <v>131</v>
      </c>
      <c r="H116" s="210"/>
    </row>
    <row r="117" spans="1:8" s="138" customFormat="1" ht="15.95" customHeight="1" thickBot="1">
      <c r="A117" s="210" t="s">
        <v>738</v>
      </c>
      <c r="B117" s="210" t="s">
        <v>320</v>
      </c>
      <c r="C117" s="210" t="s">
        <v>476</v>
      </c>
      <c r="D117" s="210"/>
      <c r="E117" s="217">
        <v>16013</v>
      </c>
      <c r="F117" s="217">
        <v>16311</v>
      </c>
      <c r="G117" s="199">
        <f t="shared" si="1"/>
        <v>298</v>
      </c>
      <c r="H117" s="210"/>
    </row>
    <row r="118" spans="1:8" s="138" customFormat="1" ht="15.95" customHeight="1" thickBot="1">
      <c r="A118" s="210" t="s">
        <v>739</v>
      </c>
      <c r="B118" s="210" t="s">
        <v>740</v>
      </c>
      <c r="C118" s="210" t="s">
        <v>477</v>
      </c>
      <c r="D118" s="210"/>
      <c r="E118" s="217">
        <v>11587</v>
      </c>
      <c r="F118" s="217">
        <v>11680</v>
      </c>
      <c r="G118" s="199">
        <f t="shared" si="1"/>
        <v>93</v>
      </c>
      <c r="H118" s="210"/>
    </row>
    <row r="119" spans="1:8" s="138" customFormat="1" ht="15.95" customHeight="1" thickBot="1">
      <c r="A119" s="210" t="s">
        <v>741</v>
      </c>
      <c r="B119" s="210" t="s">
        <v>119</v>
      </c>
      <c r="C119" s="210" t="s">
        <v>478</v>
      </c>
      <c r="D119" s="210"/>
      <c r="E119" s="217">
        <v>10076</v>
      </c>
      <c r="F119" s="217">
        <v>10175</v>
      </c>
      <c r="G119" s="199">
        <f t="shared" si="1"/>
        <v>99</v>
      </c>
      <c r="H119" s="210"/>
    </row>
    <row r="120" spans="1:8" s="138" customFormat="1" ht="15.95" customHeight="1" thickBot="1">
      <c r="A120" s="210" t="s">
        <v>742</v>
      </c>
      <c r="B120" s="210" t="s">
        <v>120</v>
      </c>
      <c r="C120" s="210" t="s">
        <v>479</v>
      </c>
      <c r="D120" s="210"/>
      <c r="E120" s="217">
        <v>24790</v>
      </c>
      <c r="F120" s="217">
        <v>24997</v>
      </c>
      <c r="G120" s="199">
        <f t="shared" si="1"/>
        <v>207</v>
      </c>
      <c r="H120" s="210"/>
    </row>
    <row r="121" spans="1:8" s="138" customFormat="1" ht="15.95" customHeight="1" thickBot="1">
      <c r="A121" s="210" t="s">
        <v>743</v>
      </c>
      <c r="B121" s="210" t="s">
        <v>121</v>
      </c>
      <c r="C121" s="210" t="s">
        <v>480</v>
      </c>
      <c r="D121" s="210"/>
      <c r="E121" s="217">
        <v>25963</v>
      </c>
      <c r="F121" s="217">
        <v>26206</v>
      </c>
      <c r="G121" s="199">
        <f t="shared" si="1"/>
        <v>243</v>
      </c>
      <c r="H121" s="210"/>
    </row>
    <row r="122" spans="1:8" s="138" customFormat="1" ht="15.95" customHeight="1" thickBot="1">
      <c r="A122" s="210" t="s">
        <v>744</v>
      </c>
      <c r="B122" s="210" t="s">
        <v>122</v>
      </c>
      <c r="C122" s="210" t="s">
        <v>481</v>
      </c>
      <c r="D122" s="210"/>
      <c r="E122" s="217">
        <v>11284</v>
      </c>
      <c r="F122" s="217">
        <v>11380</v>
      </c>
      <c r="G122" s="199">
        <f t="shared" si="1"/>
        <v>96</v>
      </c>
      <c r="H122" s="210"/>
    </row>
    <row r="123" spans="1:8" s="138" customFormat="1" ht="15.95" customHeight="1" thickBot="1">
      <c r="A123" s="210" t="s">
        <v>745</v>
      </c>
      <c r="B123" s="210" t="s">
        <v>123</v>
      </c>
      <c r="C123" s="210" t="s">
        <v>482</v>
      </c>
      <c r="D123" s="210"/>
      <c r="E123" s="217">
        <v>6338</v>
      </c>
      <c r="F123" s="217">
        <v>6443</v>
      </c>
      <c r="G123" s="199">
        <f t="shared" si="1"/>
        <v>105</v>
      </c>
      <c r="H123" s="210"/>
    </row>
    <row r="124" spans="1:8" s="138" customFormat="1" ht="15.95" customHeight="1" thickBot="1">
      <c r="A124" s="210" t="s">
        <v>746</v>
      </c>
      <c r="B124" s="210" t="s">
        <v>124</v>
      </c>
      <c r="C124" s="210" t="s">
        <v>483</v>
      </c>
      <c r="D124" s="210"/>
      <c r="E124" s="217">
        <v>5090</v>
      </c>
      <c r="F124" s="217">
        <v>5127</v>
      </c>
      <c r="G124" s="199">
        <f t="shared" si="1"/>
        <v>37</v>
      </c>
      <c r="H124" s="210"/>
    </row>
    <row r="125" spans="1:8" s="138" customFormat="1" ht="15.95" customHeight="1" thickBot="1">
      <c r="A125" s="210" t="s">
        <v>747</v>
      </c>
      <c r="B125" s="210" t="s">
        <v>106</v>
      </c>
      <c r="C125" s="210" t="s">
        <v>484</v>
      </c>
      <c r="D125" s="210"/>
      <c r="E125" s="217">
        <v>5260</v>
      </c>
      <c r="F125" s="217">
        <v>5366</v>
      </c>
      <c r="G125" s="199">
        <f t="shared" si="1"/>
        <v>106</v>
      </c>
      <c r="H125" s="210"/>
    </row>
    <row r="126" spans="1:8" s="138" customFormat="1" ht="15.95" customHeight="1" thickBot="1">
      <c r="A126" s="208" t="s">
        <v>748</v>
      </c>
      <c r="B126" s="208" t="s">
        <v>912</v>
      </c>
      <c r="C126" s="208" t="s">
        <v>486</v>
      </c>
      <c r="D126" s="208"/>
      <c r="E126" s="226">
        <v>9295</v>
      </c>
      <c r="F126" s="226">
        <v>9571</v>
      </c>
      <c r="G126" s="227">
        <f t="shared" si="1"/>
        <v>276</v>
      </c>
      <c r="H126" s="208"/>
    </row>
    <row r="127" spans="1:8" s="138" customFormat="1" ht="15.95" customHeight="1" thickBot="1">
      <c r="A127" s="208" t="s">
        <v>749</v>
      </c>
      <c r="B127" s="208" t="s">
        <v>259</v>
      </c>
      <c r="C127" s="208" t="s">
        <v>485</v>
      </c>
      <c r="D127" s="208"/>
      <c r="E127" s="226">
        <v>7918</v>
      </c>
      <c r="F127" s="226">
        <v>7992</v>
      </c>
      <c r="G127" s="227">
        <f t="shared" si="1"/>
        <v>74</v>
      </c>
      <c r="H127" s="208"/>
    </row>
    <row r="128" spans="1:8" s="138" customFormat="1" ht="15.95" customHeight="1" thickBot="1">
      <c r="A128" s="208" t="s">
        <v>750</v>
      </c>
      <c r="B128" s="208" t="s">
        <v>751</v>
      </c>
      <c r="C128" s="208" t="s">
        <v>1390</v>
      </c>
      <c r="D128" s="208"/>
      <c r="E128" s="226">
        <v>8704</v>
      </c>
      <c r="F128" s="226">
        <v>8801</v>
      </c>
      <c r="G128" s="227">
        <f t="shared" si="1"/>
        <v>97</v>
      </c>
      <c r="H128" s="208"/>
    </row>
    <row r="129" spans="1:8" s="138" customFormat="1" ht="15.95" customHeight="1" thickBot="1">
      <c r="A129" s="210" t="s">
        <v>752</v>
      </c>
      <c r="B129" s="210" t="s">
        <v>321</v>
      </c>
      <c r="C129" s="210" t="s">
        <v>487</v>
      </c>
      <c r="D129" s="210"/>
      <c r="E129" s="226">
        <v>8155</v>
      </c>
      <c r="F129" s="226">
        <v>8435</v>
      </c>
      <c r="G129" s="199">
        <f t="shared" si="1"/>
        <v>280</v>
      </c>
      <c r="H129" s="208"/>
    </row>
    <row r="130" spans="1:8" s="138" customFormat="1" ht="15.95" customHeight="1" thickBot="1">
      <c r="A130" s="210" t="s">
        <v>753</v>
      </c>
      <c r="B130" s="210" t="s">
        <v>754</v>
      </c>
      <c r="C130" s="210" t="s">
        <v>488</v>
      </c>
      <c r="D130" s="210"/>
      <c r="E130" s="220">
        <v>6926</v>
      </c>
      <c r="F130" s="220">
        <v>6926</v>
      </c>
      <c r="G130" s="213">
        <f t="shared" si="1"/>
        <v>0</v>
      </c>
      <c r="H130" s="200">
        <v>6860</v>
      </c>
    </row>
    <row r="131" spans="1:8" s="138" customFormat="1" ht="15.95" customHeight="1" thickBot="1">
      <c r="A131" s="210" t="s">
        <v>755</v>
      </c>
      <c r="B131" s="210" t="s">
        <v>126</v>
      </c>
      <c r="C131" s="210" t="s">
        <v>489</v>
      </c>
      <c r="D131" s="210"/>
      <c r="E131" s="217">
        <v>12711</v>
      </c>
      <c r="F131" s="217">
        <v>12845</v>
      </c>
      <c r="G131" s="199">
        <f t="shared" si="1"/>
        <v>134</v>
      </c>
      <c r="H131" s="210"/>
    </row>
    <row r="132" spans="1:8" s="138" customFormat="1" ht="15.95" customHeight="1" thickBot="1">
      <c r="A132" s="210" t="s">
        <v>756</v>
      </c>
      <c r="B132" s="210" t="s">
        <v>757</v>
      </c>
      <c r="C132" s="210" t="s">
        <v>490</v>
      </c>
      <c r="D132" s="210"/>
      <c r="E132" s="217">
        <v>6297</v>
      </c>
      <c r="F132" s="217">
        <v>6368</v>
      </c>
      <c r="G132" s="199">
        <f t="shared" si="1"/>
        <v>71</v>
      </c>
      <c r="H132" s="210"/>
    </row>
    <row r="133" spans="1:8" s="138" customFormat="1" ht="15.95" customHeight="1" thickBot="1">
      <c r="A133" s="210" t="s">
        <v>758</v>
      </c>
      <c r="B133" s="210" t="s">
        <v>325</v>
      </c>
      <c r="C133" s="210" t="s">
        <v>491</v>
      </c>
      <c r="D133" s="210"/>
      <c r="E133" s="217">
        <v>9280</v>
      </c>
      <c r="F133" s="217">
        <v>9468</v>
      </c>
      <c r="G133" s="199">
        <f t="shared" si="1"/>
        <v>188</v>
      </c>
      <c r="H133" s="210"/>
    </row>
    <row r="134" spans="1:8" s="138" customFormat="1" ht="15.95" customHeight="1" thickBot="1">
      <c r="A134" s="210" t="s">
        <v>759</v>
      </c>
      <c r="B134" s="210" t="s">
        <v>129</v>
      </c>
      <c r="C134" s="210" t="s">
        <v>492</v>
      </c>
      <c r="D134" s="210"/>
      <c r="E134" s="217">
        <v>11372</v>
      </c>
      <c r="F134" s="217">
        <v>11487</v>
      </c>
      <c r="G134" s="199">
        <f t="shared" si="1"/>
        <v>115</v>
      </c>
      <c r="H134" s="210"/>
    </row>
    <row r="135" spans="1:8" s="138" customFormat="1" ht="15.95" customHeight="1" thickBot="1">
      <c r="A135" s="210" t="s">
        <v>760</v>
      </c>
      <c r="B135" s="210" t="s">
        <v>130</v>
      </c>
      <c r="C135" s="210" t="s">
        <v>493</v>
      </c>
      <c r="D135" s="210"/>
      <c r="E135" s="217">
        <v>9215</v>
      </c>
      <c r="F135" s="217">
        <v>9313</v>
      </c>
      <c r="G135" s="199">
        <f t="shared" si="1"/>
        <v>98</v>
      </c>
      <c r="H135" s="210"/>
    </row>
    <row r="136" spans="1:8" s="138" customFormat="1" ht="15.95" customHeight="1" thickBot="1">
      <c r="A136" s="210" t="s">
        <v>761</v>
      </c>
      <c r="B136" s="210" t="s">
        <v>131</v>
      </c>
      <c r="C136" s="210" t="s">
        <v>494</v>
      </c>
      <c r="D136" s="210"/>
      <c r="E136" s="217">
        <v>16483</v>
      </c>
      <c r="F136" s="217">
        <v>16768</v>
      </c>
      <c r="G136" s="199">
        <f t="shared" ref="G136:G199" si="2">F136-E136</f>
        <v>285</v>
      </c>
      <c r="H136" s="210"/>
    </row>
    <row r="137" spans="1:8" s="138" customFormat="1" ht="15.95" customHeight="1" thickBot="1">
      <c r="A137" s="210" t="s">
        <v>762</v>
      </c>
      <c r="B137" s="210" t="s">
        <v>270</v>
      </c>
      <c r="C137" s="210" t="s">
        <v>495</v>
      </c>
      <c r="D137" s="210"/>
      <c r="E137" s="217">
        <v>8691</v>
      </c>
      <c r="F137" s="217">
        <v>8849</v>
      </c>
      <c r="G137" s="199">
        <f t="shared" si="2"/>
        <v>158</v>
      </c>
      <c r="H137" s="210"/>
    </row>
    <row r="138" spans="1:8" s="138" customFormat="1" ht="15.95" customHeight="1" thickBot="1">
      <c r="A138" s="210" t="s">
        <v>763</v>
      </c>
      <c r="B138" s="210" t="s">
        <v>764</v>
      </c>
      <c r="C138" s="210" t="s">
        <v>496</v>
      </c>
      <c r="D138" s="210"/>
      <c r="E138" s="217">
        <v>5408</v>
      </c>
      <c r="F138" s="217">
        <v>5419</v>
      </c>
      <c r="G138" s="199">
        <f t="shared" si="2"/>
        <v>11</v>
      </c>
      <c r="H138" s="210"/>
    </row>
    <row r="139" spans="1:8" s="138" customFormat="1" ht="15.95" customHeight="1" thickBot="1">
      <c r="A139" s="210" t="s">
        <v>765</v>
      </c>
      <c r="B139" s="210" t="s">
        <v>133</v>
      </c>
      <c r="C139" s="210" t="s">
        <v>497</v>
      </c>
      <c r="D139" s="210"/>
      <c r="E139" s="217">
        <v>12986</v>
      </c>
      <c r="F139" s="217">
        <v>13105</v>
      </c>
      <c r="G139" s="199">
        <f t="shared" si="2"/>
        <v>119</v>
      </c>
      <c r="H139" s="210"/>
    </row>
    <row r="140" spans="1:8" s="138" customFormat="1" ht="15.95" customHeight="1" thickBot="1">
      <c r="A140" s="210" t="s">
        <v>766</v>
      </c>
      <c r="B140" s="210" t="s">
        <v>134</v>
      </c>
      <c r="C140" s="210" t="s">
        <v>498</v>
      </c>
      <c r="D140" s="210"/>
      <c r="E140" s="217">
        <v>13708</v>
      </c>
      <c r="F140" s="217">
        <v>13804</v>
      </c>
      <c r="G140" s="199">
        <f t="shared" si="2"/>
        <v>96</v>
      </c>
      <c r="H140" s="210"/>
    </row>
    <row r="141" spans="1:8" s="138" customFormat="1" ht="15.95" customHeight="1" thickBot="1">
      <c r="A141" s="210" t="s">
        <v>767</v>
      </c>
      <c r="B141" s="210" t="s">
        <v>312</v>
      </c>
      <c r="C141" s="210" t="s">
        <v>499</v>
      </c>
      <c r="D141" s="210"/>
      <c r="E141" s="217">
        <v>12164</v>
      </c>
      <c r="F141" s="217">
        <v>12272</v>
      </c>
      <c r="G141" s="199">
        <f t="shared" si="2"/>
        <v>108</v>
      </c>
      <c r="H141" s="210"/>
    </row>
    <row r="142" spans="1:8" s="138" customFormat="1" ht="15.95" customHeight="1" thickBot="1">
      <c r="A142" s="210" t="s">
        <v>768</v>
      </c>
      <c r="B142" s="210" t="s">
        <v>136</v>
      </c>
      <c r="C142" s="210" t="s">
        <v>500</v>
      </c>
      <c r="D142" s="210"/>
      <c r="E142" s="217">
        <v>9189</v>
      </c>
      <c r="F142" s="217">
        <v>9264</v>
      </c>
      <c r="G142" s="199">
        <f t="shared" si="2"/>
        <v>75</v>
      </c>
      <c r="H142" s="210"/>
    </row>
    <row r="143" spans="1:8" s="138" customFormat="1" ht="15.95" customHeight="1" thickBot="1">
      <c r="A143" s="210" t="s">
        <v>769</v>
      </c>
      <c r="B143" s="210" t="s">
        <v>252</v>
      </c>
      <c r="C143" s="210" t="s">
        <v>501</v>
      </c>
      <c r="D143" s="210"/>
      <c r="E143" s="217">
        <v>16544</v>
      </c>
      <c r="F143" s="217">
        <v>16589</v>
      </c>
      <c r="G143" s="199">
        <f t="shared" si="2"/>
        <v>45</v>
      </c>
      <c r="H143" s="210"/>
    </row>
    <row r="144" spans="1:8" s="138" customFormat="1" ht="15.95" customHeight="1" thickBot="1">
      <c r="A144" s="210" t="s">
        <v>770</v>
      </c>
      <c r="B144" s="210" t="s">
        <v>138</v>
      </c>
      <c r="C144" s="210" t="s">
        <v>502</v>
      </c>
      <c r="D144" s="210"/>
      <c r="E144" s="226">
        <v>8363</v>
      </c>
      <c r="F144" s="226">
        <v>8505</v>
      </c>
      <c r="G144" s="227">
        <f t="shared" si="2"/>
        <v>142</v>
      </c>
      <c r="H144" s="208"/>
    </row>
    <row r="145" spans="1:8" s="138" customFormat="1" ht="15.95" customHeight="1" thickBot="1">
      <c r="A145" s="210" t="s">
        <v>771</v>
      </c>
      <c r="B145" s="210" t="s">
        <v>139</v>
      </c>
      <c r="C145" s="210" t="s">
        <v>503</v>
      </c>
      <c r="D145" s="210"/>
      <c r="E145" s="226">
        <v>15662</v>
      </c>
      <c r="F145" s="226">
        <v>15878</v>
      </c>
      <c r="G145" s="227">
        <f t="shared" si="2"/>
        <v>216</v>
      </c>
      <c r="H145" s="208"/>
    </row>
    <row r="146" spans="1:8" s="138" customFormat="1" ht="15.95" customHeight="1" thickBot="1">
      <c r="A146" s="210" t="s">
        <v>772</v>
      </c>
      <c r="B146" s="210" t="s">
        <v>140</v>
      </c>
      <c r="C146" s="210" t="s">
        <v>504</v>
      </c>
      <c r="D146" s="210"/>
      <c r="E146" s="217">
        <v>7416</v>
      </c>
      <c r="F146" s="217">
        <v>7416</v>
      </c>
      <c r="G146" s="199">
        <f t="shared" si="2"/>
        <v>0</v>
      </c>
      <c r="H146" s="210"/>
    </row>
    <row r="147" spans="1:8" s="138" customFormat="1" ht="15.95" customHeight="1" thickBot="1">
      <c r="A147" s="210" t="s">
        <v>773</v>
      </c>
      <c r="B147" s="210" t="s">
        <v>774</v>
      </c>
      <c r="C147" s="210" t="s">
        <v>505</v>
      </c>
      <c r="D147" s="210"/>
      <c r="E147" s="217">
        <v>8858</v>
      </c>
      <c r="F147" s="217">
        <v>8985</v>
      </c>
      <c r="G147" s="199">
        <f t="shared" si="2"/>
        <v>127</v>
      </c>
      <c r="H147" s="210"/>
    </row>
    <row r="148" spans="1:8" s="138" customFormat="1" ht="15.95" customHeight="1" thickBot="1">
      <c r="A148" s="210" t="s">
        <v>775</v>
      </c>
      <c r="B148" s="210" t="s">
        <v>142</v>
      </c>
      <c r="C148" s="210" t="s">
        <v>506</v>
      </c>
      <c r="D148" s="210"/>
      <c r="E148" s="217">
        <v>19994</v>
      </c>
      <c r="F148" s="217">
        <v>20207</v>
      </c>
      <c r="G148" s="199">
        <f t="shared" si="2"/>
        <v>213</v>
      </c>
      <c r="H148" s="210"/>
    </row>
    <row r="149" spans="1:8" s="138" customFormat="1" ht="15.95" customHeight="1" thickBot="1">
      <c r="A149" s="210" t="s">
        <v>776</v>
      </c>
      <c r="B149" s="210" t="s">
        <v>143</v>
      </c>
      <c r="C149" s="210" t="s">
        <v>507</v>
      </c>
      <c r="D149" s="210"/>
      <c r="E149" s="217">
        <v>27849</v>
      </c>
      <c r="F149" s="217">
        <v>28212</v>
      </c>
      <c r="G149" s="199">
        <f t="shared" si="2"/>
        <v>363</v>
      </c>
      <c r="H149" s="210"/>
    </row>
    <row r="150" spans="1:8" s="138" customFormat="1" ht="15.95" customHeight="1" thickBot="1">
      <c r="A150" s="210" t="s">
        <v>777</v>
      </c>
      <c r="B150" s="210" t="s">
        <v>778</v>
      </c>
      <c r="C150" s="210" t="s">
        <v>508</v>
      </c>
      <c r="D150" s="210"/>
      <c r="E150" s="217">
        <v>12672</v>
      </c>
      <c r="F150" s="217">
        <v>12891</v>
      </c>
      <c r="G150" s="199">
        <f t="shared" si="2"/>
        <v>219</v>
      </c>
      <c r="H150" s="210"/>
    </row>
    <row r="151" spans="1:8" s="138" customFormat="1" ht="15.95" customHeight="1" thickBot="1">
      <c r="A151" s="210" t="s">
        <v>779</v>
      </c>
      <c r="B151" s="210" t="s">
        <v>144</v>
      </c>
      <c r="C151" s="210" t="s">
        <v>509</v>
      </c>
      <c r="D151" s="210"/>
      <c r="E151" s="226">
        <v>8024</v>
      </c>
      <c r="F151" s="226">
        <v>8158</v>
      </c>
      <c r="G151" s="199">
        <f t="shared" si="2"/>
        <v>134</v>
      </c>
      <c r="H151" s="210"/>
    </row>
    <row r="152" spans="1:8" s="138" customFormat="1" ht="15.95" customHeight="1" thickBot="1">
      <c r="A152" s="210" t="s">
        <v>780</v>
      </c>
      <c r="B152" s="210" t="s">
        <v>145</v>
      </c>
      <c r="C152" s="210" t="s">
        <v>510</v>
      </c>
      <c r="D152" s="210"/>
      <c r="E152" s="217">
        <v>3660</v>
      </c>
      <c r="F152" s="217">
        <v>3715</v>
      </c>
      <c r="G152" s="199">
        <f t="shared" si="2"/>
        <v>55</v>
      </c>
      <c r="H152" s="210"/>
    </row>
    <row r="153" spans="1:8" s="138" customFormat="1" ht="15.95" customHeight="1" thickBot="1">
      <c r="A153" s="210" t="s">
        <v>781</v>
      </c>
      <c r="B153" s="210" t="s">
        <v>782</v>
      </c>
      <c r="C153" s="210" t="s">
        <v>511</v>
      </c>
      <c r="D153" s="210"/>
      <c r="E153" s="217">
        <v>12721</v>
      </c>
      <c r="F153" s="217">
        <v>12872</v>
      </c>
      <c r="G153" s="199">
        <f t="shared" si="2"/>
        <v>151</v>
      </c>
      <c r="H153" s="210"/>
    </row>
    <row r="154" spans="1:8" s="138" customFormat="1" ht="15.95" customHeight="1" thickBot="1">
      <c r="A154" s="210" t="s">
        <v>783</v>
      </c>
      <c r="B154" s="210" t="s">
        <v>784</v>
      </c>
      <c r="C154" s="210" t="s">
        <v>512</v>
      </c>
      <c r="D154" s="210"/>
      <c r="E154" s="217">
        <v>13119</v>
      </c>
      <c r="F154" s="217">
        <v>13297</v>
      </c>
      <c r="G154" s="199">
        <f t="shared" si="2"/>
        <v>178</v>
      </c>
      <c r="H154" s="210"/>
    </row>
    <row r="155" spans="1:8" s="138" customFormat="1" ht="15.95" customHeight="1" thickBot="1">
      <c r="A155" s="210" t="s">
        <v>785</v>
      </c>
      <c r="B155" s="210" t="s">
        <v>148</v>
      </c>
      <c r="C155" s="210" t="s">
        <v>513</v>
      </c>
      <c r="D155" s="210"/>
      <c r="E155" s="217">
        <v>4591</v>
      </c>
      <c r="F155" s="217">
        <v>4650</v>
      </c>
      <c r="G155" s="199">
        <f t="shared" si="2"/>
        <v>59</v>
      </c>
      <c r="H155" s="210"/>
    </row>
    <row r="156" spans="1:8" s="138" customFormat="1" ht="15.95" customHeight="1" thickBot="1">
      <c r="A156" s="210" t="s">
        <v>786</v>
      </c>
      <c r="B156" s="210" t="s">
        <v>149</v>
      </c>
      <c r="C156" s="210" t="s">
        <v>514</v>
      </c>
      <c r="D156" s="210"/>
      <c r="E156" s="217">
        <v>1228</v>
      </c>
      <c r="F156" s="217">
        <v>1396</v>
      </c>
      <c r="G156" s="199">
        <f t="shared" si="2"/>
        <v>168</v>
      </c>
      <c r="H156" s="210"/>
    </row>
    <row r="157" spans="1:8" s="138" customFormat="1" ht="15.95" customHeight="1" thickBot="1">
      <c r="A157" s="210" t="s">
        <v>787</v>
      </c>
      <c r="B157" s="210" t="s">
        <v>150</v>
      </c>
      <c r="C157" s="210" t="s">
        <v>515</v>
      </c>
      <c r="D157" s="210"/>
      <c r="E157" s="217">
        <v>29646</v>
      </c>
      <c r="F157" s="217">
        <v>30011</v>
      </c>
      <c r="G157" s="199">
        <f t="shared" si="2"/>
        <v>365</v>
      </c>
      <c r="H157" s="210"/>
    </row>
    <row r="158" spans="1:8" s="138" customFormat="1" ht="15.95" customHeight="1" thickBot="1">
      <c r="A158" s="210" t="s">
        <v>788</v>
      </c>
      <c r="B158" s="210" t="s">
        <v>356</v>
      </c>
      <c r="C158" s="210" t="s">
        <v>516</v>
      </c>
      <c r="D158" s="210"/>
      <c r="E158" s="217">
        <v>6103</v>
      </c>
      <c r="F158" s="217">
        <v>6165</v>
      </c>
      <c r="G158" s="199">
        <f t="shared" si="2"/>
        <v>62</v>
      </c>
      <c r="H158" s="210"/>
    </row>
    <row r="159" spans="1:8" s="138" customFormat="1" ht="15.95" customHeight="1" thickBot="1">
      <c r="A159" s="210" t="s">
        <v>789</v>
      </c>
      <c r="B159" s="210" t="s">
        <v>790</v>
      </c>
      <c r="C159" s="210" t="s">
        <v>517</v>
      </c>
      <c r="D159" s="210"/>
      <c r="E159" s="217">
        <v>7706</v>
      </c>
      <c r="F159" s="217">
        <v>7869</v>
      </c>
      <c r="G159" s="199">
        <f t="shared" si="2"/>
        <v>163</v>
      </c>
      <c r="H159" s="210"/>
    </row>
    <row r="160" spans="1:8" s="138" customFormat="1" ht="15.95" customHeight="1" thickBot="1">
      <c r="A160" s="210" t="s">
        <v>791</v>
      </c>
      <c r="B160" s="210" t="s">
        <v>346</v>
      </c>
      <c r="C160" s="210" t="s">
        <v>518</v>
      </c>
      <c r="D160" s="210"/>
      <c r="E160" s="217">
        <v>6414</v>
      </c>
      <c r="F160" s="217">
        <v>6534</v>
      </c>
      <c r="G160" s="199">
        <f t="shared" si="2"/>
        <v>120</v>
      </c>
      <c r="H160" s="210"/>
    </row>
    <row r="161" spans="1:8" s="138" customFormat="1" ht="15.95" customHeight="1" thickBot="1">
      <c r="A161" s="210" t="s">
        <v>792</v>
      </c>
      <c r="B161" s="210" t="s">
        <v>793</v>
      </c>
      <c r="C161" s="210" t="s">
        <v>519</v>
      </c>
      <c r="D161" s="210"/>
      <c r="E161" s="226">
        <v>12095</v>
      </c>
      <c r="F161" s="226">
        <v>12240</v>
      </c>
      <c r="G161" s="199">
        <f t="shared" si="2"/>
        <v>145</v>
      </c>
      <c r="H161" s="210"/>
    </row>
    <row r="162" spans="1:8" s="138" customFormat="1" ht="15.95" customHeight="1" thickBot="1">
      <c r="A162" s="210" t="s">
        <v>794</v>
      </c>
      <c r="B162" s="210" t="s">
        <v>271</v>
      </c>
      <c r="C162" s="210" t="s">
        <v>520</v>
      </c>
      <c r="D162" s="210"/>
      <c r="E162" s="217">
        <v>11203</v>
      </c>
      <c r="F162" s="217">
        <v>11337</v>
      </c>
      <c r="G162" s="199">
        <f t="shared" si="2"/>
        <v>134</v>
      </c>
      <c r="H162" s="210"/>
    </row>
    <row r="163" spans="1:8" s="138" customFormat="1" ht="15.95" customHeight="1" thickBot="1">
      <c r="A163" s="210" t="s">
        <v>795</v>
      </c>
      <c r="B163" s="210" t="s">
        <v>155</v>
      </c>
      <c r="C163" s="210" t="s">
        <v>521</v>
      </c>
      <c r="D163" s="210"/>
      <c r="E163" s="217">
        <v>14646</v>
      </c>
      <c r="F163" s="217">
        <v>14840</v>
      </c>
      <c r="G163" s="199">
        <f t="shared" si="2"/>
        <v>194</v>
      </c>
      <c r="H163" s="210"/>
    </row>
    <row r="164" spans="1:8" s="138" customFormat="1" ht="15.95" customHeight="1" thickBot="1">
      <c r="A164" s="210" t="s">
        <v>796</v>
      </c>
      <c r="B164" s="210" t="s">
        <v>156</v>
      </c>
      <c r="C164" s="210" t="s">
        <v>522</v>
      </c>
      <c r="D164" s="210"/>
      <c r="E164" s="220">
        <v>9809</v>
      </c>
      <c r="F164" s="220">
        <v>9809</v>
      </c>
      <c r="G164" s="213">
        <f t="shared" si="2"/>
        <v>0</v>
      </c>
      <c r="H164" s="200">
        <v>9360</v>
      </c>
    </row>
    <row r="165" spans="1:8" s="138" customFormat="1" ht="15.95" customHeight="1" thickBot="1">
      <c r="A165" s="210" t="s">
        <v>797</v>
      </c>
      <c r="B165" s="210" t="s">
        <v>798</v>
      </c>
      <c r="C165" s="210" t="s">
        <v>523</v>
      </c>
      <c r="D165" s="210"/>
      <c r="E165" s="226">
        <v>9780</v>
      </c>
      <c r="F165" s="226">
        <v>9835</v>
      </c>
      <c r="G165" s="227">
        <f t="shared" si="2"/>
        <v>55</v>
      </c>
      <c r="H165" s="208"/>
    </row>
    <row r="166" spans="1:8" s="138" customFormat="1" ht="15.95" customHeight="1" thickBot="1">
      <c r="A166" s="210" t="s">
        <v>799</v>
      </c>
      <c r="B166" s="210" t="s">
        <v>800</v>
      </c>
      <c r="C166" s="210" t="s">
        <v>524</v>
      </c>
      <c r="D166" s="210"/>
      <c r="E166" s="217">
        <v>5715</v>
      </c>
      <c r="F166" s="217">
        <v>5864</v>
      </c>
      <c r="G166" s="199">
        <f t="shared" si="2"/>
        <v>149</v>
      </c>
      <c r="H166" s="210"/>
    </row>
    <row r="167" spans="1:8" s="138" customFormat="1" ht="15.95" customHeight="1" thickBot="1">
      <c r="A167" s="210" t="s">
        <v>801</v>
      </c>
      <c r="B167" s="210" t="s">
        <v>159</v>
      </c>
      <c r="C167" s="210" t="s">
        <v>525</v>
      </c>
      <c r="D167" s="210"/>
      <c r="E167" s="217">
        <v>23875</v>
      </c>
      <c r="F167" s="217">
        <v>24018</v>
      </c>
      <c r="G167" s="199">
        <f t="shared" si="2"/>
        <v>143</v>
      </c>
      <c r="H167" s="210"/>
    </row>
    <row r="168" spans="1:8" s="138" customFormat="1" ht="15.95" customHeight="1" thickBot="1">
      <c r="A168" s="210" t="s">
        <v>802</v>
      </c>
      <c r="B168" s="210" t="s">
        <v>160</v>
      </c>
      <c r="C168" s="210" t="s">
        <v>526</v>
      </c>
      <c r="D168" s="210"/>
      <c r="E168" s="217">
        <v>6912</v>
      </c>
      <c r="F168" s="217">
        <v>7023</v>
      </c>
      <c r="G168" s="199">
        <f t="shared" si="2"/>
        <v>111</v>
      </c>
      <c r="H168" s="210"/>
    </row>
    <row r="169" spans="1:8" s="138" customFormat="1" ht="15.95" customHeight="1" thickBot="1">
      <c r="A169" s="210" t="s">
        <v>803</v>
      </c>
      <c r="B169" s="210" t="s">
        <v>161</v>
      </c>
      <c r="C169" s="210" t="s">
        <v>527</v>
      </c>
      <c r="D169" s="210"/>
      <c r="E169" s="217">
        <v>0</v>
      </c>
      <c r="F169" s="217">
        <v>0</v>
      </c>
      <c r="G169" s="199">
        <f t="shared" si="2"/>
        <v>0</v>
      </c>
      <c r="H169" s="210"/>
    </row>
    <row r="170" spans="1:8" s="138" customFormat="1" ht="15.95" customHeight="1" thickBot="1">
      <c r="A170" s="210" t="s">
        <v>804</v>
      </c>
      <c r="B170" s="210" t="s">
        <v>257</v>
      </c>
      <c r="C170" s="210" t="s">
        <v>528</v>
      </c>
      <c r="D170" s="210"/>
      <c r="E170" s="217">
        <v>4252</v>
      </c>
      <c r="F170" s="217">
        <v>4303</v>
      </c>
      <c r="G170" s="199">
        <f t="shared" si="2"/>
        <v>51</v>
      </c>
      <c r="H170" s="210"/>
    </row>
    <row r="171" spans="1:8" s="138" customFormat="1" ht="15.95" customHeight="1" thickBot="1">
      <c r="A171" s="210" t="s">
        <v>805</v>
      </c>
      <c r="B171" s="210" t="s">
        <v>163</v>
      </c>
      <c r="C171" s="210" t="s">
        <v>529</v>
      </c>
      <c r="D171" s="210"/>
      <c r="E171" s="217">
        <v>19310</v>
      </c>
      <c r="F171" s="217">
        <v>19529</v>
      </c>
      <c r="G171" s="199">
        <f t="shared" si="2"/>
        <v>219</v>
      </c>
      <c r="H171" s="210"/>
    </row>
    <row r="172" spans="1:8" s="138" customFormat="1" ht="15.95" customHeight="1" thickBot="1">
      <c r="A172" s="210" t="s">
        <v>806</v>
      </c>
      <c r="B172" s="210" t="s">
        <v>164</v>
      </c>
      <c r="C172" s="210" t="s">
        <v>530</v>
      </c>
      <c r="D172" s="210"/>
      <c r="E172" s="217">
        <v>16924</v>
      </c>
      <c r="F172" s="217">
        <v>17037</v>
      </c>
      <c r="G172" s="199">
        <f t="shared" si="2"/>
        <v>113</v>
      </c>
      <c r="H172" s="210"/>
    </row>
    <row r="173" spans="1:8" s="138" customFormat="1" ht="15.95" customHeight="1" thickBot="1">
      <c r="A173" s="210" t="s">
        <v>807</v>
      </c>
      <c r="B173" s="210" t="s">
        <v>808</v>
      </c>
      <c r="C173" s="210" t="s">
        <v>531</v>
      </c>
      <c r="D173" s="210"/>
      <c r="E173" s="217">
        <v>9390</v>
      </c>
      <c r="F173" s="217">
        <v>9520</v>
      </c>
      <c r="G173" s="199">
        <f t="shared" si="2"/>
        <v>130</v>
      </c>
      <c r="H173" s="210"/>
    </row>
    <row r="174" spans="1:8" s="138" customFormat="1" ht="15.95" customHeight="1" thickBot="1">
      <c r="A174" s="210" t="s">
        <v>809</v>
      </c>
      <c r="B174" s="210" t="s">
        <v>326</v>
      </c>
      <c r="C174" s="210" t="s">
        <v>532</v>
      </c>
      <c r="D174" s="210"/>
      <c r="E174" s="217">
        <v>6703</v>
      </c>
      <c r="F174" s="217">
        <v>6892</v>
      </c>
      <c r="G174" s="199">
        <f t="shared" si="2"/>
        <v>189</v>
      </c>
      <c r="H174" s="210"/>
    </row>
    <row r="175" spans="1:8" s="138" customFormat="1" ht="15.95" customHeight="1" thickBot="1">
      <c r="A175" s="210" t="s">
        <v>810</v>
      </c>
      <c r="B175" s="210" t="s">
        <v>252</v>
      </c>
      <c r="C175" s="210" t="s">
        <v>533</v>
      </c>
      <c r="D175" s="210"/>
      <c r="E175" s="217">
        <v>9132</v>
      </c>
      <c r="F175" s="217">
        <v>9208</v>
      </c>
      <c r="G175" s="199">
        <f t="shared" si="2"/>
        <v>76</v>
      </c>
      <c r="H175" s="210"/>
    </row>
    <row r="176" spans="1:8" s="138" customFormat="1" ht="15.95" customHeight="1" thickBot="1">
      <c r="A176" s="210" t="s">
        <v>811</v>
      </c>
      <c r="B176" s="210" t="s">
        <v>125</v>
      </c>
      <c r="C176" s="210" t="s">
        <v>534</v>
      </c>
      <c r="D176" s="210"/>
      <c r="E176" s="217">
        <v>5980</v>
      </c>
      <c r="F176" s="217">
        <v>6072</v>
      </c>
      <c r="G176" s="199">
        <f t="shared" si="2"/>
        <v>92</v>
      </c>
      <c r="H176" s="210"/>
    </row>
    <row r="177" spans="1:8" s="138" customFormat="1" ht="15.95" customHeight="1" thickBot="1">
      <c r="A177" s="210" t="s">
        <v>812</v>
      </c>
      <c r="B177" s="210" t="s">
        <v>167</v>
      </c>
      <c r="C177" s="210" t="s">
        <v>535</v>
      </c>
      <c r="D177" s="210"/>
      <c r="E177" s="217">
        <v>20557</v>
      </c>
      <c r="F177" s="217">
        <v>20893</v>
      </c>
      <c r="G177" s="199">
        <f t="shared" si="2"/>
        <v>336</v>
      </c>
      <c r="H177" s="210"/>
    </row>
    <row r="178" spans="1:8" s="138" customFormat="1" ht="15.95" customHeight="1" thickBot="1">
      <c r="A178" s="210" t="s">
        <v>813</v>
      </c>
      <c r="B178" s="210" t="s">
        <v>168</v>
      </c>
      <c r="C178" s="210" t="s">
        <v>536</v>
      </c>
      <c r="D178" s="210"/>
      <c r="E178" s="217">
        <v>13024</v>
      </c>
      <c r="F178" s="217">
        <v>13217</v>
      </c>
      <c r="G178" s="199">
        <f t="shared" si="2"/>
        <v>193</v>
      </c>
      <c r="H178" s="210"/>
    </row>
    <row r="179" spans="1:8" s="138" customFormat="1" ht="15.95" customHeight="1" thickBot="1">
      <c r="A179" s="210" t="s">
        <v>814</v>
      </c>
      <c r="B179" s="210" t="s">
        <v>815</v>
      </c>
      <c r="C179" s="210" t="s">
        <v>537</v>
      </c>
      <c r="D179" s="210"/>
      <c r="E179" s="220">
        <v>747</v>
      </c>
      <c r="F179" s="220">
        <v>747</v>
      </c>
      <c r="G179" s="213">
        <f t="shared" si="2"/>
        <v>0</v>
      </c>
      <c r="H179" s="200">
        <v>530</v>
      </c>
    </row>
    <row r="180" spans="1:8" s="138" customFormat="1" ht="15.95" customHeight="1" thickBot="1">
      <c r="A180" s="210" t="s">
        <v>816</v>
      </c>
      <c r="B180" s="210" t="s">
        <v>272</v>
      </c>
      <c r="C180" s="210" t="s">
        <v>538</v>
      </c>
      <c r="D180" s="210"/>
      <c r="E180" s="217">
        <v>9907</v>
      </c>
      <c r="F180" s="217">
        <v>9984</v>
      </c>
      <c r="G180" s="199">
        <f t="shared" si="2"/>
        <v>77</v>
      </c>
      <c r="H180" s="210"/>
    </row>
    <row r="181" spans="1:8" s="138" customFormat="1" ht="15.95" customHeight="1" thickBot="1">
      <c r="A181" s="210" t="s">
        <v>817</v>
      </c>
      <c r="B181" s="210" t="s">
        <v>171</v>
      </c>
      <c r="C181" s="210" t="s">
        <v>539</v>
      </c>
      <c r="D181" s="210"/>
      <c r="E181" s="226">
        <v>3298</v>
      </c>
      <c r="F181" s="226">
        <v>3298</v>
      </c>
      <c r="G181" s="199">
        <f t="shared" si="2"/>
        <v>0</v>
      </c>
      <c r="H181" s="210"/>
    </row>
    <row r="182" spans="1:8" s="138" customFormat="1" ht="15.95" customHeight="1" thickBot="1">
      <c r="A182" s="210" t="s">
        <v>818</v>
      </c>
      <c r="B182" s="210" t="s">
        <v>819</v>
      </c>
      <c r="C182" s="210" t="s">
        <v>540</v>
      </c>
      <c r="D182" s="210"/>
      <c r="E182" s="226">
        <v>11421</v>
      </c>
      <c r="F182" s="226">
        <v>11590</v>
      </c>
      <c r="G182" s="199">
        <f t="shared" si="2"/>
        <v>169</v>
      </c>
      <c r="H182" s="210"/>
    </row>
    <row r="183" spans="1:8" s="138" customFormat="1" ht="15.95" customHeight="1" thickBot="1">
      <c r="A183" s="210" t="s">
        <v>820</v>
      </c>
      <c r="B183" s="210" t="s">
        <v>173</v>
      </c>
      <c r="C183" s="210" t="s">
        <v>541</v>
      </c>
      <c r="D183" s="210"/>
      <c r="E183" s="217">
        <v>4518</v>
      </c>
      <c r="F183" s="217">
        <v>4597</v>
      </c>
      <c r="G183" s="199">
        <f t="shared" si="2"/>
        <v>79</v>
      </c>
      <c r="H183" s="210"/>
    </row>
    <row r="184" spans="1:8" s="138" customFormat="1" ht="15.95" customHeight="1" thickBot="1">
      <c r="A184" s="210" t="s">
        <v>821</v>
      </c>
      <c r="B184" s="210" t="s">
        <v>255</v>
      </c>
      <c r="C184" s="210" t="s">
        <v>542</v>
      </c>
      <c r="D184" s="210"/>
      <c r="E184" s="226">
        <v>15494</v>
      </c>
      <c r="F184" s="226">
        <v>15725</v>
      </c>
      <c r="G184" s="227">
        <f t="shared" si="2"/>
        <v>231</v>
      </c>
      <c r="H184" s="210"/>
    </row>
    <row r="185" spans="1:8" s="138" customFormat="1" ht="15.95" customHeight="1" thickBot="1">
      <c r="A185" s="210" t="s">
        <v>822</v>
      </c>
      <c r="B185" s="210" t="s">
        <v>823</v>
      </c>
      <c r="C185" s="210" t="s">
        <v>543</v>
      </c>
      <c r="D185" s="210"/>
      <c r="E185" s="217">
        <v>33297</v>
      </c>
      <c r="F185" s="217">
        <v>33719</v>
      </c>
      <c r="G185" s="199">
        <f t="shared" si="2"/>
        <v>422</v>
      </c>
      <c r="H185" s="210"/>
    </row>
    <row r="186" spans="1:8" s="138" customFormat="1" ht="15.95" customHeight="1" thickBot="1">
      <c r="A186" s="210" t="s">
        <v>824</v>
      </c>
      <c r="B186" s="210" t="s">
        <v>825</v>
      </c>
      <c r="C186" s="210" t="s">
        <v>544</v>
      </c>
      <c r="D186" s="210"/>
      <c r="E186" s="217">
        <v>5633</v>
      </c>
      <c r="F186" s="217">
        <v>5739</v>
      </c>
      <c r="G186" s="199">
        <f t="shared" si="2"/>
        <v>106</v>
      </c>
      <c r="H186" s="210"/>
    </row>
    <row r="187" spans="1:8" s="138" customFormat="1" ht="15.95" customHeight="1" thickBot="1">
      <c r="A187" s="210" t="s">
        <v>826</v>
      </c>
      <c r="B187" s="210" t="s">
        <v>827</v>
      </c>
      <c r="C187" s="210" t="s">
        <v>545</v>
      </c>
      <c r="D187" s="210"/>
      <c r="E187" s="217">
        <v>1697</v>
      </c>
      <c r="F187" s="217">
        <v>1746</v>
      </c>
      <c r="G187" s="199">
        <f t="shared" si="2"/>
        <v>49</v>
      </c>
      <c r="H187" s="210"/>
    </row>
    <row r="188" spans="1:8" s="138" customFormat="1" ht="15.95" customHeight="1" thickBot="1">
      <c r="A188" s="210" t="s">
        <v>828</v>
      </c>
      <c r="B188" s="210" t="s">
        <v>178</v>
      </c>
      <c r="C188" s="210" t="s">
        <v>546</v>
      </c>
      <c r="D188" s="210"/>
      <c r="E188" s="226">
        <v>9505</v>
      </c>
      <c r="F188" s="226">
        <v>9628</v>
      </c>
      <c r="G188" s="227">
        <f t="shared" si="2"/>
        <v>123</v>
      </c>
      <c r="H188" s="208"/>
    </row>
    <row r="189" spans="1:8" s="138" customFormat="1" ht="15.95" customHeight="1" thickBot="1">
      <c r="A189" s="210" t="s">
        <v>829</v>
      </c>
      <c r="B189" s="210" t="s">
        <v>252</v>
      </c>
      <c r="C189" s="210" t="s">
        <v>547</v>
      </c>
      <c r="D189" s="210"/>
      <c r="E189" s="217">
        <v>9453</v>
      </c>
      <c r="F189" s="217">
        <v>9575</v>
      </c>
      <c r="G189" s="199">
        <f t="shared" si="2"/>
        <v>122</v>
      </c>
      <c r="H189" s="210"/>
    </row>
    <row r="190" spans="1:8" s="138" customFormat="1" ht="15.95" customHeight="1" thickBot="1">
      <c r="A190" s="210" t="s">
        <v>830</v>
      </c>
      <c r="B190" s="210" t="s">
        <v>179</v>
      </c>
      <c r="C190" s="210" t="s">
        <v>548</v>
      </c>
      <c r="D190" s="210"/>
      <c r="E190" s="217">
        <v>6455</v>
      </c>
      <c r="F190" s="217">
        <v>6668</v>
      </c>
      <c r="G190" s="199">
        <f t="shared" si="2"/>
        <v>213</v>
      </c>
      <c r="H190" s="210"/>
    </row>
    <row r="191" spans="1:8" s="138" customFormat="1" ht="15.95" customHeight="1" thickBot="1">
      <c r="A191" s="210" t="s">
        <v>831</v>
      </c>
      <c r="B191" s="210" t="s">
        <v>832</v>
      </c>
      <c r="C191" s="210" t="s">
        <v>549</v>
      </c>
      <c r="D191" s="210"/>
      <c r="E191" s="220">
        <v>622</v>
      </c>
      <c r="F191" s="220">
        <v>622</v>
      </c>
      <c r="G191" s="213">
        <f t="shared" si="2"/>
        <v>0</v>
      </c>
      <c r="H191" s="200">
        <v>551</v>
      </c>
    </row>
    <row r="192" spans="1:8" s="138" customFormat="1" ht="15.95" customHeight="1" thickBot="1">
      <c r="A192" s="210" t="s">
        <v>833</v>
      </c>
      <c r="B192" s="210" t="s">
        <v>181</v>
      </c>
      <c r="C192" s="210" t="s">
        <v>550</v>
      </c>
      <c r="D192" s="210"/>
      <c r="E192" s="217">
        <v>13459</v>
      </c>
      <c r="F192" s="217">
        <v>13669</v>
      </c>
      <c r="G192" s="199">
        <f t="shared" si="2"/>
        <v>210</v>
      </c>
      <c r="H192" s="210"/>
    </row>
    <row r="193" spans="1:8" s="138" customFormat="1" ht="15.95" customHeight="1" thickBot="1">
      <c r="A193" s="210" t="s">
        <v>834</v>
      </c>
      <c r="B193" s="210" t="s">
        <v>182</v>
      </c>
      <c r="C193" s="210" t="s">
        <v>551</v>
      </c>
      <c r="D193" s="210"/>
      <c r="E193" s="217">
        <v>9136</v>
      </c>
      <c r="F193" s="217">
        <v>9279</v>
      </c>
      <c r="G193" s="199">
        <f t="shared" si="2"/>
        <v>143</v>
      </c>
      <c r="H193" s="210"/>
    </row>
    <row r="194" spans="1:8" s="138" customFormat="1" ht="15.95" customHeight="1" thickBot="1">
      <c r="A194" s="210" t="s">
        <v>835</v>
      </c>
      <c r="B194" s="210" t="s">
        <v>183</v>
      </c>
      <c r="C194" s="210" t="s">
        <v>552</v>
      </c>
      <c r="D194" s="210"/>
      <c r="E194" s="217">
        <v>12744</v>
      </c>
      <c r="F194" s="217">
        <v>12916</v>
      </c>
      <c r="G194" s="199">
        <f t="shared" si="2"/>
        <v>172</v>
      </c>
      <c r="H194" s="210"/>
    </row>
    <row r="195" spans="1:8" s="138" customFormat="1" ht="15.95" customHeight="1" thickBot="1">
      <c r="A195" s="210" t="s">
        <v>836</v>
      </c>
      <c r="B195" s="210" t="s">
        <v>837</v>
      </c>
      <c r="C195" s="210" t="s">
        <v>553</v>
      </c>
      <c r="D195" s="210"/>
      <c r="E195" s="217">
        <v>6144</v>
      </c>
      <c r="F195" s="217">
        <v>6245</v>
      </c>
      <c r="G195" s="199">
        <f t="shared" si="2"/>
        <v>101</v>
      </c>
      <c r="H195" s="210"/>
    </row>
    <row r="196" spans="1:8" s="138" customFormat="1" ht="15.95" customHeight="1" thickBot="1">
      <c r="A196" s="210" t="s">
        <v>838</v>
      </c>
      <c r="B196" s="210" t="s">
        <v>185</v>
      </c>
      <c r="C196" s="210" t="s">
        <v>554</v>
      </c>
      <c r="D196" s="210"/>
      <c r="E196" s="217">
        <v>5715</v>
      </c>
      <c r="F196" s="217">
        <v>5795</v>
      </c>
      <c r="G196" s="199">
        <f t="shared" si="2"/>
        <v>80</v>
      </c>
      <c r="H196" s="210"/>
    </row>
    <row r="197" spans="1:8" s="138" customFormat="1" ht="15.95" customHeight="1" thickBot="1">
      <c r="A197" s="210" t="s">
        <v>839</v>
      </c>
      <c r="B197" s="210" t="s">
        <v>840</v>
      </c>
      <c r="C197" s="210" t="s">
        <v>555</v>
      </c>
      <c r="D197" s="210"/>
      <c r="E197" s="217">
        <v>22242</v>
      </c>
      <c r="F197" s="217">
        <v>22583</v>
      </c>
      <c r="G197" s="199">
        <f t="shared" si="2"/>
        <v>341</v>
      </c>
      <c r="H197" s="210"/>
    </row>
    <row r="198" spans="1:8" s="138" customFormat="1" ht="15.95" customHeight="1" thickBot="1">
      <c r="A198" s="210" t="s">
        <v>841</v>
      </c>
      <c r="B198" s="210" t="s">
        <v>187</v>
      </c>
      <c r="C198" s="210" t="s">
        <v>556</v>
      </c>
      <c r="D198" s="210"/>
      <c r="E198" s="226">
        <v>17244</v>
      </c>
      <c r="F198" s="226">
        <v>17408</v>
      </c>
      <c r="G198" s="227">
        <f t="shared" si="2"/>
        <v>164</v>
      </c>
      <c r="H198" s="210"/>
    </row>
    <row r="199" spans="1:8" s="138" customFormat="1" ht="15.95" customHeight="1" thickBot="1">
      <c r="A199" s="210" t="s">
        <v>842</v>
      </c>
      <c r="B199" s="210" t="s">
        <v>843</v>
      </c>
      <c r="C199" s="210" t="s">
        <v>557</v>
      </c>
      <c r="D199" s="210"/>
      <c r="E199" s="226">
        <v>15023</v>
      </c>
      <c r="F199" s="226">
        <v>15216</v>
      </c>
      <c r="G199" s="227">
        <f t="shared" si="2"/>
        <v>193</v>
      </c>
      <c r="H199" s="208"/>
    </row>
    <row r="200" spans="1:8" s="138" customFormat="1" ht="15.95" customHeight="1" thickBot="1">
      <c r="A200" s="210" t="s">
        <v>844</v>
      </c>
      <c r="B200" s="210" t="s">
        <v>313</v>
      </c>
      <c r="C200" s="210" t="s">
        <v>558</v>
      </c>
      <c r="D200" s="210"/>
      <c r="E200" s="226">
        <v>8817</v>
      </c>
      <c r="F200" s="226">
        <v>8968</v>
      </c>
      <c r="G200" s="199">
        <f t="shared" ref="G200:G242" si="3">F200-E200</f>
        <v>151</v>
      </c>
      <c r="H200" s="208"/>
    </row>
    <row r="201" spans="1:8" s="138" customFormat="1" ht="15.95" customHeight="1" thickBot="1">
      <c r="A201" s="210" t="s">
        <v>845</v>
      </c>
      <c r="B201" s="210" t="s">
        <v>189</v>
      </c>
      <c r="C201" s="210" t="s">
        <v>559</v>
      </c>
      <c r="D201" s="210"/>
      <c r="E201" s="217">
        <v>10746</v>
      </c>
      <c r="F201" s="217">
        <v>10998</v>
      </c>
      <c r="G201" s="199">
        <f t="shared" si="3"/>
        <v>252</v>
      </c>
      <c r="H201" s="210"/>
    </row>
    <row r="202" spans="1:8" s="138" customFormat="1" ht="15.95" customHeight="1" thickBot="1">
      <c r="A202" s="210" t="s">
        <v>846</v>
      </c>
      <c r="B202" s="210" t="s">
        <v>332</v>
      </c>
      <c r="C202" s="210" t="s">
        <v>560</v>
      </c>
      <c r="D202" s="210"/>
      <c r="E202" s="217">
        <v>9019</v>
      </c>
      <c r="F202" s="217">
        <v>9189</v>
      </c>
      <c r="G202" s="199">
        <f t="shared" si="3"/>
        <v>170</v>
      </c>
      <c r="H202" s="210"/>
    </row>
    <row r="203" spans="1:8" s="138" customFormat="1" ht="15.95" customHeight="1" thickBot="1">
      <c r="A203" s="210" t="s">
        <v>847</v>
      </c>
      <c r="B203" s="210" t="s">
        <v>191</v>
      </c>
      <c r="C203" s="210" t="s">
        <v>561</v>
      </c>
      <c r="D203" s="210"/>
      <c r="E203" s="217">
        <v>14532</v>
      </c>
      <c r="F203" s="217">
        <v>14740</v>
      </c>
      <c r="G203" s="199">
        <f t="shared" si="3"/>
        <v>208</v>
      </c>
      <c r="H203" s="210"/>
    </row>
    <row r="204" spans="1:8" s="138" customFormat="1" ht="15.95" customHeight="1" thickBot="1">
      <c r="A204" s="210" t="s">
        <v>848</v>
      </c>
      <c r="B204" s="210" t="s">
        <v>849</v>
      </c>
      <c r="C204" s="210" t="s">
        <v>562</v>
      </c>
      <c r="D204" s="210"/>
      <c r="E204" s="217">
        <v>5007</v>
      </c>
      <c r="F204" s="217">
        <v>5101</v>
      </c>
      <c r="G204" s="199">
        <f t="shared" si="3"/>
        <v>94</v>
      </c>
      <c r="H204" s="210"/>
    </row>
    <row r="205" spans="1:8" s="138" customFormat="1" ht="15.95" customHeight="1" thickBot="1">
      <c r="A205" s="210" t="s">
        <v>850</v>
      </c>
      <c r="B205" s="210" t="s">
        <v>193</v>
      </c>
      <c r="C205" s="210" t="s">
        <v>563</v>
      </c>
      <c r="D205" s="210"/>
      <c r="E205" s="226">
        <v>2596</v>
      </c>
      <c r="F205" s="226">
        <v>2728</v>
      </c>
      <c r="G205" s="227">
        <f t="shared" si="3"/>
        <v>132</v>
      </c>
      <c r="H205" s="210"/>
    </row>
    <row r="206" spans="1:8" s="138" customFormat="1" ht="15.95" customHeight="1" thickBot="1">
      <c r="A206" s="210" t="s">
        <v>851</v>
      </c>
      <c r="B206" s="210" t="s">
        <v>852</v>
      </c>
      <c r="C206" s="210" t="s">
        <v>564</v>
      </c>
      <c r="D206" s="210"/>
      <c r="E206" s="217">
        <v>10583</v>
      </c>
      <c r="F206" s="217">
        <v>10697</v>
      </c>
      <c r="G206" s="199">
        <f t="shared" si="3"/>
        <v>114</v>
      </c>
      <c r="H206" s="210"/>
    </row>
    <row r="207" spans="1:8" s="138" customFormat="1" ht="15.95" customHeight="1" thickBot="1">
      <c r="A207" s="210" t="s">
        <v>853</v>
      </c>
      <c r="B207" s="210" t="s">
        <v>195</v>
      </c>
      <c r="C207" s="210" t="s">
        <v>565</v>
      </c>
      <c r="D207" s="210"/>
      <c r="E207" s="217">
        <v>18315</v>
      </c>
      <c r="F207" s="217">
        <v>18315</v>
      </c>
      <c r="G207" s="199">
        <f t="shared" si="3"/>
        <v>0</v>
      </c>
      <c r="H207" s="210"/>
    </row>
    <row r="208" spans="1:8" s="138" customFormat="1" ht="15.95" customHeight="1" thickBot="1">
      <c r="A208" s="210" t="s">
        <v>854</v>
      </c>
      <c r="B208" s="210" t="s">
        <v>196</v>
      </c>
      <c r="C208" s="210" t="s">
        <v>566</v>
      </c>
      <c r="D208" s="210"/>
      <c r="E208" s="217">
        <v>4107</v>
      </c>
      <c r="F208" s="217">
        <v>4258</v>
      </c>
      <c r="G208" s="199">
        <f t="shared" si="3"/>
        <v>151</v>
      </c>
      <c r="H208" s="210"/>
    </row>
    <row r="209" spans="1:8" s="138" customFormat="1" ht="15.95" customHeight="1" thickBot="1">
      <c r="A209" s="210" t="s">
        <v>855</v>
      </c>
      <c r="B209" s="210" t="s">
        <v>197</v>
      </c>
      <c r="C209" s="210" t="s">
        <v>567</v>
      </c>
      <c r="D209" s="210"/>
      <c r="E209" s="217">
        <v>14189</v>
      </c>
      <c r="F209" s="217">
        <v>14432</v>
      </c>
      <c r="G209" s="199">
        <f t="shared" si="3"/>
        <v>243</v>
      </c>
      <c r="H209" s="210"/>
    </row>
    <row r="210" spans="1:8" s="138" customFormat="1" ht="15.95" customHeight="1" thickBot="1">
      <c r="A210" s="210" t="s">
        <v>856</v>
      </c>
      <c r="B210" s="210" t="s">
        <v>857</v>
      </c>
      <c r="C210" s="210" t="s">
        <v>568</v>
      </c>
      <c r="D210" s="210"/>
      <c r="E210" s="217">
        <v>7093</v>
      </c>
      <c r="F210" s="217">
        <v>7158</v>
      </c>
      <c r="G210" s="199">
        <f t="shared" si="3"/>
        <v>65</v>
      </c>
      <c r="H210" s="210"/>
    </row>
    <row r="211" spans="1:8" s="138" customFormat="1" ht="15.95" customHeight="1" thickBot="1">
      <c r="A211" s="210" t="s">
        <v>858</v>
      </c>
      <c r="B211" s="210" t="s">
        <v>199</v>
      </c>
      <c r="C211" s="210" t="s">
        <v>569</v>
      </c>
      <c r="D211" s="210"/>
      <c r="E211" s="217">
        <v>9422</v>
      </c>
      <c r="F211" s="217">
        <v>9575</v>
      </c>
      <c r="G211" s="199">
        <f t="shared" si="3"/>
        <v>153</v>
      </c>
      <c r="H211" s="210"/>
    </row>
    <row r="212" spans="1:8" s="138" customFormat="1" ht="15.95" customHeight="1" thickBot="1">
      <c r="A212" s="210" t="s">
        <v>859</v>
      </c>
      <c r="B212" s="210" t="s">
        <v>200</v>
      </c>
      <c r="C212" s="210" t="s">
        <v>570</v>
      </c>
      <c r="D212" s="210"/>
      <c r="E212" s="217">
        <v>14632</v>
      </c>
      <c r="F212" s="217">
        <v>14807</v>
      </c>
      <c r="G212" s="199">
        <f t="shared" si="3"/>
        <v>175</v>
      </c>
      <c r="H212" s="210"/>
    </row>
    <row r="213" spans="1:8" s="138" customFormat="1" ht="15.95" customHeight="1" thickBot="1">
      <c r="A213" s="210" t="s">
        <v>860</v>
      </c>
      <c r="B213" s="210" t="s">
        <v>861</v>
      </c>
      <c r="C213" s="210" t="s">
        <v>571</v>
      </c>
      <c r="D213" s="210"/>
      <c r="E213" s="217">
        <v>23391</v>
      </c>
      <c r="F213" s="217">
        <v>23679</v>
      </c>
      <c r="G213" s="199">
        <f t="shared" si="3"/>
        <v>288</v>
      </c>
      <c r="H213" s="210"/>
    </row>
    <row r="214" spans="1:8" s="138" customFormat="1" ht="15.95" customHeight="1" thickBot="1">
      <c r="A214" s="210" t="s">
        <v>862</v>
      </c>
      <c r="B214" s="210" t="s">
        <v>258</v>
      </c>
      <c r="C214" s="210" t="s">
        <v>572</v>
      </c>
      <c r="D214" s="210"/>
      <c r="E214" s="217">
        <v>6394</v>
      </c>
      <c r="F214" s="217">
        <v>6490</v>
      </c>
      <c r="G214" s="199">
        <f t="shared" si="3"/>
        <v>96</v>
      </c>
      <c r="H214" s="210"/>
    </row>
    <row r="215" spans="1:8" s="138" customFormat="1" ht="15.95" customHeight="1" thickBot="1">
      <c r="A215" s="210" t="s">
        <v>863</v>
      </c>
      <c r="B215" s="208" t="s">
        <v>203</v>
      </c>
      <c r="C215" s="208" t="s">
        <v>573</v>
      </c>
      <c r="D215" s="208"/>
      <c r="E215" s="226">
        <v>8454</v>
      </c>
      <c r="F215" s="226">
        <v>8526</v>
      </c>
      <c r="G215" s="227">
        <f t="shared" si="3"/>
        <v>72</v>
      </c>
      <c r="H215" s="210"/>
    </row>
    <row r="216" spans="1:8" s="138" customFormat="1" ht="15.95" customHeight="1" thickBot="1">
      <c r="A216" s="210" t="s">
        <v>864</v>
      </c>
      <c r="B216" s="210" t="s">
        <v>204</v>
      </c>
      <c r="C216" s="210" t="s">
        <v>574</v>
      </c>
      <c r="D216" s="210"/>
      <c r="E216" s="217">
        <v>6340</v>
      </c>
      <c r="F216" s="217">
        <v>6427</v>
      </c>
      <c r="G216" s="199">
        <f t="shared" si="3"/>
        <v>87</v>
      </c>
      <c r="H216" s="210"/>
    </row>
    <row r="217" spans="1:8" s="138" customFormat="1" ht="15.95" customHeight="1" thickBot="1">
      <c r="A217" s="210" t="s">
        <v>865</v>
      </c>
      <c r="B217" s="210" t="s">
        <v>205</v>
      </c>
      <c r="C217" s="210" t="s">
        <v>575</v>
      </c>
      <c r="D217" s="210"/>
      <c r="E217" s="217">
        <v>8505</v>
      </c>
      <c r="F217" s="217">
        <v>8585</v>
      </c>
      <c r="G217" s="199">
        <f t="shared" si="3"/>
        <v>80</v>
      </c>
      <c r="H217" s="210"/>
    </row>
    <row r="218" spans="1:8" s="138" customFormat="1" ht="15.95" customHeight="1" thickBot="1">
      <c r="A218" s="210" t="s">
        <v>866</v>
      </c>
      <c r="B218" s="210" t="s">
        <v>206</v>
      </c>
      <c r="C218" s="210" t="s">
        <v>576</v>
      </c>
      <c r="D218" s="210"/>
      <c r="E218" s="217">
        <v>15450</v>
      </c>
      <c r="F218" s="217">
        <v>15602</v>
      </c>
      <c r="G218" s="199">
        <f t="shared" si="3"/>
        <v>152</v>
      </c>
      <c r="H218" s="210"/>
    </row>
    <row r="219" spans="1:8" s="138" customFormat="1" ht="15.95" customHeight="1" thickBot="1">
      <c r="A219" s="210" t="s">
        <v>867</v>
      </c>
      <c r="B219" s="210" t="s">
        <v>207</v>
      </c>
      <c r="C219" s="210" t="s">
        <v>577</v>
      </c>
      <c r="D219" s="210"/>
      <c r="E219" s="217">
        <v>1048</v>
      </c>
      <c r="F219" s="217">
        <v>1048</v>
      </c>
      <c r="G219" s="199">
        <f t="shared" si="3"/>
        <v>0</v>
      </c>
      <c r="H219" s="210"/>
    </row>
    <row r="220" spans="1:8" s="138" customFormat="1" ht="15.95" customHeight="1" thickBot="1">
      <c r="A220" s="210" t="s">
        <v>868</v>
      </c>
      <c r="B220" s="210" t="s">
        <v>869</v>
      </c>
      <c r="C220" s="210" t="s">
        <v>578</v>
      </c>
      <c r="D220" s="210"/>
      <c r="E220" s="217">
        <v>6821</v>
      </c>
      <c r="F220" s="217">
        <v>6896</v>
      </c>
      <c r="G220" s="199">
        <f t="shared" si="3"/>
        <v>75</v>
      </c>
      <c r="H220" s="210"/>
    </row>
    <row r="221" spans="1:8" s="138" customFormat="1" ht="15.95" customHeight="1" thickBot="1">
      <c r="A221" s="210" t="s">
        <v>870</v>
      </c>
      <c r="B221" s="210" t="s">
        <v>871</v>
      </c>
      <c r="C221" s="210" t="s">
        <v>579</v>
      </c>
      <c r="D221" s="210"/>
      <c r="E221" s="217">
        <v>3305</v>
      </c>
      <c r="F221" s="217">
        <v>3317</v>
      </c>
      <c r="G221" s="199">
        <f t="shared" si="3"/>
        <v>12</v>
      </c>
      <c r="H221" s="210"/>
    </row>
    <row r="222" spans="1:8" s="138" customFormat="1" ht="15.95" customHeight="1" thickBot="1">
      <c r="A222" s="210" t="s">
        <v>872</v>
      </c>
      <c r="B222" s="210" t="s">
        <v>210</v>
      </c>
      <c r="C222" s="210" t="s">
        <v>580</v>
      </c>
      <c r="D222" s="210"/>
      <c r="E222" s="226">
        <v>13276</v>
      </c>
      <c r="F222" s="226">
        <v>13480</v>
      </c>
      <c r="G222" s="199">
        <f t="shared" si="3"/>
        <v>204</v>
      </c>
      <c r="H222" s="210"/>
    </row>
    <row r="223" spans="1:8" s="138" customFormat="1" ht="15.95" customHeight="1" thickBot="1">
      <c r="A223" s="210" t="s">
        <v>873</v>
      </c>
      <c r="B223" s="216" t="s">
        <v>1345</v>
      </c>
      <c r="C223" s="210" t="s">
        <v>581</v>
      </c>
      <c r="D223" s="210"/>
      <c r="E223" s="226">
        <v>6071</v>
      </c>
      <c r="F223" s="226">
        <v>6185</v>
      </c>
      <c r="G223" s="227">
        <f t="shared" si="3"/>
        <v>114</v>
      </c>
      <c r="H223" s="208"/>
    </row>
    <row r="224" spans="1:8" s="138" customFormat="1" ht="15.95" customHeight="1" thickBot="1">
      <c r="A224" s="200" t="s">
        <v>874</v>
      </c>
      <c r="B224" s="200" t="s">
        <v>211</v>
      </c>
      <c r="C224" s="200" t="s">
        <v>582</v>
      </c>
      <c r="D224" s="200"/>
      <c r="E224" s="220">
        <v>1297</v>
      </c>
      <c r="F224" s="220">
        <v>1297</v>
      </c>
      <c r="G224" s="213">
        <v>144</v>
      </c>
      <c r="H224" s="200" t="s">
        <v>1344</v>
      </c>
    </row>
    <row r="225" spans="1:9" ht="15.95" customHeight="1" thickBot="1">
      <c r="A225" s="210" t="s">
        <v>875</v>
      </c>
      <c r="B225" s="210" t="s">
        <v>212</v>
      </c>
      <c r="C225" s="210" t="s">
        <v>583</v>
      </c>
      <c r="D225" s="210"/>
      <c r="E225" s="217">
        <v>17300</v>
      </c>
      <c r="F225" s="217">
        <v>17444</v>
      </c>
      <c r="G225" s="199">
        <f t="shared" si="3"/>
        <v>144</v>
      </c>
      <c r="H225" s="210"/>
      <c r="I225" s="198"/>
    </row>
    <row r="226" spans="1:9" ht="15.95" customHeight="1" thickBot="1">
      <c r="A226" s="210" t="s">
        <v>876</v>
      </c>
      <c r="B226" s="210" t="s">
        <v>273</v>
      </c>
      <c r="C226" s="210" t="s">
        <v>584</v>
      </c>
      <c r="D226" s="210"/>
      <c r="E226" s="217">
        <v>2599</v>
      </c>
      <c r="F226" s="217">
        <v>2671</v>
      </c>
      <c r="G226" s="199">
        <f t="shared" si="3"/>
        <v>72</v>
      </c>
      <c r="H226" s="210"/>
    </row>
    <row r="227" spans="1:9" ht="15.95" customHeight="1" thickBot="1">
      <c r="A227" s="210" t="s">
        <v>877</v>
      </c>
      <c r="B227" s="210" t="s">
        <v>214</v>
      </c>
      <c r="C227" s="210" t="s">
        <v>585</v>
      </c>
      <c r="D227" s="210"/>
      <c r="E227" s="217">
        <v>1</v>
      </c>
      <c r="F227" s="217">
        <v>1</v>
      </c>
      <c r="G227" s="199">
        <f t="shared" si="3"/>
        <v>0</v>
      </c>
      <c r="H227" s="210"/>
    </row>
    <row r="228" spans="1:9" ht="15.95" customHeight="1" thickBot="1">
      <c r="A228" s="210" t="s">
        <v>878</v>
      </c>
      <c r="B228" s="210" t="s">
        <v>879</v>
      </c>
      <c r="C228" s="210" t="s">
        <v>586</v>
      </c>
      <c r="D228" s="210"/>
      <c r="E228" s="217">
        <v>13812</v>
      </c>
      <c r="F228" s="217">
        <v>13966</v>
      </c>
      <c r="G228" s="199">
        <f t="shared" si="3"/>
        <v>154</v>
      </c>
      <c r="H228" s="210"/>
    </row>
    <row r="229" spans="1:9" ht="15.95" customHeight="1" thickBot="1">
      <c r="A229" s="210" t="s">
        <v>880</v>
      </c>
      <c r="B229" s="210" t="s">
        <v>274</v>
      </c>
      <c r="C229" s="210" t="s">
        <v>587</v>
      </c>
      <c r="D229" s="210"/>
      <c r="E229" s="217">
        <v>4986</v>
      </c>
      <c r="F229" s="217">
        <v>5066</v>
      </c>
      <c r="G229" s="199">
        <f t="shared" si="3"/>
        <v>80</v>
      </c>
      <c r="H229" s="210"/>
    </row>
    <row r="230" spans="1:9" ht="15.95" customHeight="1" thickBot="1">
      <c r="A230" s="210" t="s">
        <v>881</v>
      </c>
      <c r="B230" s="210" t="s">
        <v>275</v>
      </c>
      <c r="C230" s="210" t="s">
        <v>588</v>
      </c>
      <c r="D230" s="210"/>
      <c r="E230" s="217">
        <v>7957</v>
      </c>
      <c r="F230" s="217">
        <v>8064</v>
      </c>
      <c r="G230" s="199">
        <f t="shared" si="3"/>
        <v>107</v>
      </c>
      <c r="H230" s="210"/>
    </row>
    <row r="231" spans="1:9" ht="15.95" customHeight="1" thickBot="1">
      <c r="A231" s="210" t="s">
        <v>882</v>
      </c>
      <c r="B231" s="210" t="s">
        <v>883</v>
      </c>
      <c r="C231" s="210" t="s">
        <v>589</v>
      </c>
      <c r="D231" s="210"/>
      <c r="E231" s="217">
        <v>5421</v>
      </c>
      <c r="F231" s="217">
        <v>5496</v>
      </c>
      <c r="G231" s="199">
        <f t="shared" si="3"/>
        <v>75</v>
      </c>
      <c r="H231" s="210"/>
    </row>
    <row r="232" spans="1:9" ht="15.95" customHeight="1" thickBot="1">
      <c r="A232" s="210" t="s">
        <v>884</v>
      </c>
      <c r="B232" s="210" t="s">
        <v>216</v>
      </c>
      <c r="C232" s="210" t="s">
        <v>590</v>
      </c>
      <c r="D232" s="210"/>
      <c r="E232" s="217">
        <v>12991</v>
      </c>
      <c r="F232" s="217">
        <v>13182</v>
      </c>
      <c r="G232" s="199">
        <f t="shared" si="3"/>
        <v>191</v>
      </c>
      <c r="H232" s="210"/>
    </row>
    <row r="233" spans="1:9" ht="15.95" customHeight="1" thickBot="1">
      <c r="A233" s="210" t="s">
        <v>885</v>
      </c>
      <c r="B233" s="210" t="s">
        <v>217</v>
      </c>
      <c r="C233" s="210" t="s">
        <v>591</v>
      </c>
      <c r="D233" s="210"/>
      <c r="E233" s="217">
        <v>12513</v>
      </c>
      <c r="F233" s="217">
        <v>12625</v>
      </c>
      <c r="G233" s="199">
        <f t="shared" si="3"/>
        <v>112</v>
      </c>
      <c r="H233" s="210"/>
    </row>
    <row r="234" spans="1:9" ht="15.95" customHeight="1" thickBot="1">
      <c r="A234" s="210" t="s">
        <v>886</v>
      </c>
      <c r="B234" s="210" t="s">
        <v>887</v>
      </c>
      <c r="C234" s="210" t="s">
        <v>592</v>
      </c>
      <c r="D234" s="210" t="s">
        <v>888</v>
      </c>
      <c r="E234" s="217">
        <v>8104</v>
      </c>
      <c r="F234" s="217">
        <v>8256</v>
      </c>
      <c r="G234" s="199">
        <f t="shared" si="3"/>
        <v>152</v>
      </c>
      <c r="H234" s="210"/>
    </row>
    <row r="235" spans="1:9" ht="15.95" customHeight="1" thickBot="1">
      <c r="A235" s="210" t="s">
        <v>889</v>
      </c>
      <c r="B235" s="210" t="s">
        <v>890</v>
      </c>
      <c r="C235" s="210" t="s">
        <v>593</v>
      </c>
      <c r="D235" s="210"/>
      <c r="E235" s="217">
        <v>10525</v>
      </c>
      <c r="F235" s="217">
        <v>10625</v>
      </c>
      <c r="G235" s="199">
        <f t="shared" si="3"/>
        <v>100</v>
      </c>
      <c r="H235" s="210"/>
    </row>
    <row r="236" spans="1:9" ht="15.95" customHeight="1" thickBot="1">
      <c r="A236" s="210" t="s">
        <v>891</v>
      </c>
      <c r="B236" s="210" t="s">
        <v>892</v>
      </c>
      <c r="C236" s="210" t="s">
        <v>594</v>
      </c>
      <c r="D236" s="210"/>
      <c r="E236" s="217">
        <v>7839</v>
      </c>
      <c r="F236" s="217">
        <v>7932</v>
      </c>
      <c r="G236" s="199">
        <f t="shared" si="3"/>
        <v>93</v>
      </c>
      <c r="H236" s="210"/>
    </row>
    <row r="237" spans="1:9" ht="15.95" customHeight="1" thickBot="1">
      <c r="A237" s="210" t="s">
        <v>893</v>
      </c>
      <c r="B237" s="210" t="s">
        <v>220</v>
      </c>
      <c r="C237" s="210" t="s">
        <v>595</v>
      </c>
      <c r="D237" s="210"/>
      <c r="E237" s="217">
        <v>9512</v>
      </c>
      <c r="F237" s="217">
        <v>9645</v>
      </c>
      <c r="G237" s="199">
        <f t="shared" si="3"/>
        <v>133</v>
      </c>
      <c r="H237" s="210"/>
    </row>
    <row r="238" spans="1:9" ht="15.95" customHeight="1" thickBot="1">
      <c r="A238" s="210" t="s">
        <v>894</v>
      </c>
      <c r="B238" s="210" t="s">
        <v>895</v>
      </c>
      <c r="C238" s="210" t="s">
        <v>596</v>
      </c>
      <c r="D238" s="210"/>
      <c r="E238" s="217">
        <v>14329</v>
      </c>
      <c r="F238" s="217">
        <v>14484</v>
      </c>
      <c r="G238" s="199">
        <f t="shared" si="3"/>
        <v>155</v>
      </c>
      <c r="H238" s="210"/>
    </row>
    <row r="239" spans="1:9" ht="15.95" customHeight="1" thickBot="1">
      <c r="A239" s="210" t="s">
        <v>896</v>
      </c>
      <c r="B239" s="210" t="s">
        <v>222</v>
      </c>
      <c r="C239" s="210" t="s">
        <v>597</v>
      </c>
      <c r="D239" s="210"/>
      <c r="E239" s="217">
        <v>8713</v>
      </c>
      <c r="F239" s="217">
        <v>8849</v>
      </c>
      <c r="G239" s="199">
        <f t="shared" si="3"/>
        <v>136</v>
      </c>
      <c r="H239" s="210"/>
    </row>
    <row r="240" spans="1:9" ht="15.95" customHeight="1" thickBot="1">
      <c r="A240" s="210" t="s">
        <v>897</v>
      </c>
      <c r="B240" s="210" t="s">
        <v>740</v>
      </c>
      <c r="C240" s="210" t="s">
        <v>598</v>
      </c>
      <c r="D240" s="210"/>
      <c r="E240" s="217">
        <v>20887</v>
      </c>
      <c r="F240" s="217">
        <v>21143</v>
      </c>
      <c r="G240" s="199">
        <f t="shared" si="3"/>
        <v>256</v>
      </c>
      <c r="H240" s="210"/>
    </row>
    <row r="241" spans="1:8" s="138" customFormat="1" ht="15.95" customHeight="1" thickBot="1">
      <c r="A241" s="210" t="s">
        <v>898</v>
      </c>
      <c r="B241" s="210" t="s">
        <v>263</v>
      </c>
      <c r="C241" s="210" t="s">
        <v>599</v>
      </c>
      <c r="D241" s="210"/>
      <c r="E241" s="217">
        <v>23800</v>
      </c>
      <c r="F241" s="217">
        <v>24125</v>
      </c>
      <c r="G241" s="199">
        <f t="shared" si="3"/>
        <v>325</v>
      </c>
      <c r="H241" s="210"/>
    </row>
    <row r="242" spans="1:8" s="138" customFormat="1" ht="15.95" customHeight="1" thickBot="1">
      <c r="A242" s="210" t="s">
        <v>899</v>
      </c>
      <c r="B242" s="210" t="s">
        <v>223</v>
      </c>
      <c r="C242" s="210" t="s">
        <v>600</v>
      </c>
      <c r="D242" s="210"/>
      <c r="E242" s="217">
        <v>13602</v>
      </c>
      <c r="F242" s="217">
        <v>13769</v>
      </c>
      <c r="G242" s="199">
        <f t="shared" si="3"/>
        <v>167</v>
      </c>
      <c r="H242" s="210"/>
    </row>
    <row r="243" spans="1:8" s="138" customFormat="1" ht="15.95" customHeight="1">
      <c r="A243" s="205"/>
      <c r="B243" s="205"/>
      <c r="C243" s="205"/>
      <c r="D243" s="205"/>
      <c r="E243" s="214">
        <f>SUM(E7:E242)</f>
        <v>2461261</v>
      </c>
      <c r="F243" s="205">
        <f>SUM(F7:F242)</f>
        <v>2493787</v>
      </c>
      <c r="G243" s="214">
        <f>SUM(G7:G242)</f>
        <v>32670</v>
      </c>
      <c r="H243" s="214"/>
    </row>
    <row r="244" spans="1:8" s="138" customFormat="1" ht="15.95" customHeight="1">
      <c r="A244" s="205"/>
      <c r="B244" s="205"/>
      <c r="C244" s="205"/>
      <c r="D244" s="205"/>
      <c r="E244" s="205"/>
      <c r="F244" s="214">
        <f>F243-E243</f>
        <v>32526</v>
      </c>
      <c r="G244" s="205"/>
      <c r="H244" s="205"/>
    </row>
    <row r="245" spans="1:8" s="138" customFormat="1" ht="15.95" customHeight="1">
      <c r="A245" s="205"/>
      <c r="B245" s="205"/>
      <c r="C245" s="205"/>
      <c r="D245" s="205"/>
      <c r="E245" s="205"/>
      <c r="F245" s="214"/>
      <c r="G245" s="214"/>
      <c r="H245" s="205"/>
    </row>
    <row r="246" spans="1:8" s="138" customFormat="1" ht="15.95" customHeight="1"/>
    <row r="247" spans="1:8" s="138" customFormat="1" ht="15.95" customHeight="1">
      <c r="G247" s="215">
        <f>'Сводный отчетЭЭ'!S4+'Сводный отчетЭЭ'!S5-'ЭЭ в 1С'!G243</f>
        <v>1170</v>
      </c>
    </row>
    <row r="248" spans="1:8" s="138" customFormat="1" ht="15.95" customHeight="1"/>
    <row r="249" spans="1:8" s="138" customFormat="1" ht="15.95" customHeight="1"/>
    <row r="250" spans="1:8" s="138" customFormat="1" ht="15.95" customHeight="1"/>
    <row r="251" spans="1:8" s="138" customFormat="1" ht="15.95" customHeight="1"/>
    <row r="252" spans="1:8" s="138" customFormat="1" ht="15.95" customHeight="1"/>
    <row r="253" spans="1:8" s="138" customFormat="1" ht="15.95" customHeight="1"/>
    <row r="254" spans="1:8" s="138" customFormat="1" ht="15.95" customHeight="1"/>
    <row r="255" spans="1:8" s="138" customFormat="1" ht="15.95" customHeight="1"/>
    <row r="256" spans="1:8" s="138" customFormat="1" ht="15.95" customHeight="1"/>
    <row r="257" s="138" customFormat="1" ht="15.95" customHeight="1"/>
    <row r="258" s="138" customFormat="1" ht="15.95" customHeight="1"/>
    <row r="259" s="138" customFormat="1" ht="15.95" customHeight="1"/>
    <row r="260" s="138" customFormat="1" ht="15.95" customHeight="1"/>
    <row r="261" s="138" customFormat="1" ht="15.95" customHeight="1"/>
    <row r="262" s="138" customFormat="1" ht="15.95" customHeight="1"/>
    <row r="263" s="138" customFormat="1" ht="15.95" customHeight="1"/>
    <row r="264" s="138" customFormat="1" ht="15.95" customHeight="1"/>
    <row r="265" s="138" customFormat="1" ht="15.95" customHeight="1"/>
    <row r="266" s="138" customFormat="1" ht="15.95" customHeight="1"/>
    <row r="267" s="138" customFormat="1" ht="15.95" customHeight="1"/>
    <row r="268" s="138" customFormat="1" ht="15.95" customHeight="1"/>
    <row r="269" s="138" customFormat="1" ht="15.95" customHeight="1"/>
    <row r="270" s="138" customFormat="1" ht="15.95" customHeight="1"/>
    <row r="271" s="138" customFormat="1" ht="15.95" customHeight="1"/>
    <row r="272" s="138" customFormat="1" ht="15.95" customHeight="1"/>
    <row r="273" s="138" customFormat="1" ht="15.95" customHeight="1"/>
    <row r="274" s="138" customFormat="1" ht="15.95" customHeight="1"/>
    <row r="275" s="138" customFormat="1" ht="15.95" customHeight="1"/>
    <row r="276" s="138" customFormat="1" ht="15.95" customHeight="1"/>
    <row r="277" s="138" customFormat="1" ht="15.95" customHeight="1"/>
    <row r="278" s="138" customFormat="1" ht="15.95" customHeight="1"/>
    <row r="279" s="138" customFormat="1" ht="15.95" customHeight="1"/>
    <row r="280" s="138" customFormat="1" ht="15.95" customHeight="1"/>
    <row r="281" s="138" customFormat="1" ht="15.95" customHeight="1"/>
    <row r="282" s="138" customFormat="1" ht="15.95" customHeight="1"/>
    <row r="283" s="138" customFormat="1" ht="15.95" customHeight="1"/>
    <row r="284" s="138" customFormat="1" ht="15.95" customHeight="1"/>
    <row r="285" s="138" customFormat="1" ht="15.95" customHeight="1"/>
    <row r="286" s="138" customFormat="1" ht="15.95" customHeight="1"/>
    <row r="287" s="138" customFormat="1" ht="15.95" customHeight="1"/>
    <row r="288" s="138" customFormat="1" ht="15.95" customHeight="1"/>
    <row r="289" s="138" customFormat="1" ht="15.95" customHeight="1"/>
    <row r="290" s="138" customFormat="1" ht="15.95" customHeight="1"/>
    <row r="291" s="138" customFormat="1" ht="15.95" customHeight="1"/>
    <row r="292" s="138" customFormat="1" ht="15.95" customHeight="1"/>
    <row r="293" s="138" customFormat="1" ht="15.95" customHeight="1"/>
    <row r="294" s="138" customFormat="1" ht="15.95" customHeight="1"/>
    <row r="295" s="138" customFormat="1" ht="15.95" customHeight="1"/>
    <row r="296" s="138" customFormat="1" ht="15.95" customHeight="1"/>
    <row r="297" s="138" customFormat="1" ht="15.95" customHeight="1"/>
    <row r="298" s="138" customFormat="1" ht="15.95" customHeight="1"/>
    <row r="299" s="138" customFormat="1" ht="15.95" customHeight="1"/>
    <row r="300" s="138" customFormat="1" ht="15.95" customHeight="1"/>
    <row r="301" s="138" customFormat="1" ht="15.95" customHeight="1"/>
    <row r="302" s="138" customFormat="1" ht="15.95" customHeight="1"/>
    <row r="303" s="138" customFormat="1" ht="15.95" customHeight="1"/>
    <row r="304" s="138" customFormat="1" ht="15.95" customHeight="1"/>
    <row r="305" s="138" customFormat="1" ht="15.95" customHeight="1"/>
    <row r="306" s="138" customFormat="1" ht="15.95" customHeight="1"/>
    <row r="307" s="138" customFormat="1" ht="15.95" customHeight="1"/>
    <row r="308" s="138" customFormat="1" ht="15.95" customHeight="1"/>
    <row r="309" s="138" customFormat="1" ht="15.95" customHeight="1"/>
    <row r="310" s="138" customFormat="1" ht="15.95" customHeight="1"/>
    <row r="311" s="138" customFormat="1" ht="15.95" customHeight="1"/>
    <row r="312" s="138" customFormat="1" ht="15.95" customHeight="1"/>
    <row r="313" s="138" customFormat="1" ht="15.95" customHeight="1"/>
    <row r="314" s="138" customFormat="1" ht="15.95" customHeight="1"/>
    <row r="315" s="138" customFormat="1" ht="15.95" customHeight="1"/>
    <row r="316" s="138" customFormat="1" ht="15.95" customHeight="1"/>
    <row r="317" s="138" customFormat="1" ht="15.95" customHeight="1"/>
    <row r="318" s="138" customFormat="1" ht="15.95" customHeight="1"/>
    <row r="319" s="138" customFormat="1" ht="15.95" customHeight="1"/>
    <row r="320" s="138" customFormat="1" ht="15.95" customHeight="1"/>
    <row r="321" s="138" customFormat="1" ht="15.95" customHeight="1"/>
    <row r="322" s="138" customFormat="1" ht="15.95" customHeight="1"/>
    <row r="323" s="138" customFormat="1" ht="15.95" customHeight="1"/>
    <row r="324" s="138" customFormat="1" ht="15.95" customHeight="1"/>
    <row r="325" s="138" customFormat="1" ht="15.95" customHeight="1"/>
    <row r="326" s="138" customFormat="1" ht="15.95" customHeight="1"/>
    <row r="327" s="138" customFormat="1" ht="15.95" customHeight="1"/>
    <row r="328" s="138" customFormat="1" ht="15.95" customHeight="1"/>
    <row r="329" s="138" customFormat="1" ht="15.95" customHeight="1"/>
    <row r="330" s="138" customFormat="1" ht="15.95" customHeight="1"/>
    <row r="331" s="138" customFormat="1" ht="15.95" customHeight="1"/>
    <row r="332" s="138" customFormat="1" ht="15.95" customHeight="1"/>
    <row r="333" s="138" customFormat="1" ht="15.95" customHeight="1"/>
    <row r="334" s="138" customFormat="1" ht="15.95" customHeight="1"/>
    <row r="335" s="138" customFormat="1" ht="15.95" customHeight="1"/>
    <row r="336" s="138" customFormat="1" ht="15.95" customHeight="1"/>
    <row r="337" s="138" customFormat="1" ht="15.95" customHeight="1"/>
    <row r="338" s="138" customFormat="1" ht="15.95" customHeight="1"/>
    <row r="339" s="138" customFormat="1" ht="15.95" customHeight="1"/>
    <row r="340" s="138" customFormat="1" ht="15.95" customHeight="1"/>
    <row r="341" s="138" customFormat="1" ht="15.95" customHeight="1"/>
    <row r="342" s="138" customFormat="1" ht="15.95" customHeight="1"/>
    <row r="343" s="138" customFormat="1" ht="15.95" customHeight="1"/>
    <row r="344" s="138" customFormat="1" ht="15.95" customHeight="1"/>
    <row r="345" s="138" customFormat="1" ht="15.95" customHeight="1"/>
    <row r="346" s="138" customFormat="1" ht="15.95" customHeight="1"/>
    <row r="347" s="138" customFormat="1" ht="15.95" customHeight="1"/>
    <row r="348" s="138" customFormat="1" ht="15.95" customHeight="1"/>
    <row r="349" s="138" customFormat="1" ht="15.95" customHeight="1"/>
    <row r="350" s="138" customFormat="1" ht="15.95" customHeight="1"/>
    <row r="351" s="138" customFormat="1" ht="15.95" customHeight="1"/>
    <row r="352" s="138" customFormat="1" ht="15.95" customHeight="1"/>
    <row r="353" s="138" customFormat="1" ht="15.95" customHeight="1"/>
    <row r="354" s="138" customFormat="1" ht="15.95" customHeight="1"/>
    <row r="355" s="138" customFormat="1" ht="15.95" customHeight="1"/>
    <row r="356" s="138" customFormat="1" ht="15.95" customHeight="1"/>
    <row r="357" s="138" customFormat="1" ht="15.95" customHeight="1"/>
    <row r="358" s="138" customFormat="1" ht="15.95" customHeight="1"/>
    <row r="359" s="138" customFormat="1" ht="15.95" customHeight="1"/>
    <row r="360" s="138" customFormat="1" ht="15.95" customHeight="1"/>
    <row r="361" s="138" customFormat="1" ht="15.95" customHeight="1"/>
    <row r="362" s="138" customFormat="1" ht="15.95" customHeight="1"/>
    <row r="363" s="138" customFormat="1" ht="15.95" customHeight="1"/>
    <row r="364" s="138" customFormat="1" ht="15.95" customHeight="1"/>
    <row r="365" s="138" customFormat="1" ht="15.95" customHeight="1"/>
    <row r="366" s="138" customFormat="1" ht="15.95" customHeight="1"/>
    <row r="367" s="138" customFormat="1" ht="15.95" customHeight="1"/>
    <row r="368" s="138" customFormat="1" ht="15.95" customHeight="1"/>
    <row r="369" s="138" customFormat="1" ht="15.95" customHeight="1"/>
    <row r="370" s="138" customFormat="1" ht="15.95" customHeight="1"/>
    <row r="371" s="138" customFormat="1" ht="15.95" customHeight="1"/>
    <row r="372" s="138" customFormat="1" ht="15.95" customHeight="1"/>
    <row r="373" s="138" customFormat="1" ht="15.95" customHeight="1"/>
    <row r="374" s="138" customFormat="1" ht="15.95" customHeight="1"/>
    <row r="375" s="138" customFormat="1" ht="15.95" customHeight="1"/>
    <row r="376" s="138" customFormat="1" ht="15.95" customHeight="1"/>
    <row r="377" s="138" customFormat="1" ht="15.95" customHeight="1"/>
    <row r="378" s="138" customFormat="1" ht="15.95" customHeight="1"/>
    <row r="379" s="138" customFormat="1" ht="15.95" customHeight="1"/>
    <row r="380" s="138" customFormat="1" ht="15.95" customHeight="1"/>
    <row r="381" s="138" customFormat="1" ht="15.95" customHeight="1"/>
    <row r="382" s="138" customFormat="1" ht="15.95" customHeight="1"/>
    <row r="383" s="138" customFormat="1" ht="15.95" customHeight="1"/>
    <row r="384" s="138" customFormat="1" ht="15.95" customHeight="1"/>
    <row r="385" s="138" customFormat="1" ht="15.95" customHeight="1"/>
    <row r="386" s="138" customFormat="1" ht="15.95" customHeight="1"/>
    <row r="387" s="138" customFormat="1" ht="15.95" customHeight="1"/>
    <row r="388" s="138" customFormat="1" ht="15.95" customHeight="1"/>
    <row r="389" s="138" customFormat="1" ht="15.95" customHeight="1"/>
    <row r="390" s="138" customFormat="1" ht="15.95" customHeight="1"/>
    <row r="391" s="138" customFormat="1" ht="15.95" customHeight="1"/>
    <row r="392" s="138" customFormat="1" ht="15.95" customHeight="1"/>
    <row r="393" s="138" customFormat="1" ht="15.95" customHeight="1"/>
    <row r="394" s="138" customFormat="1" ht="15.95" customHeight="1"/>
    <row r="395" s="138" customFormat="1" ht="15.95" customHeight="1"/>
    <row r="396" s="138" customFormat="1" ht="15.95" customHeight="1"/>
    <row r="397" s="138" customFormat="1" ht="15.95" customHeight="1"/>
    <row r="398" s="138" customFormat="1" ht="15.95" customHeight="1"/>
    <row r="399" s="138" customFormat="1" ht="15.95" customHeight="1"/>
    <row r="400" s="138" customFormat="1" ht="15.95" customHeight="1"/>
    <row r="401" s="138" customFormat="1" ht="15.95" customHeight="1"/>
    <row r="402" s="138" customFormat="1" ht="15.95" customHeight="1"/>
    <row r="403" s="138" customFormat="1" ht="15.95" customHeight="1"/>
    <row r="404" s="138" customFormat="1" ht="15.95" customHeight="1"/>
    <row r="405" s="138" customFormat="1" ht="15.95" customHeight="1"/>
    <row r="406" s="138" customFormat="1" ht="15.95" customHeight="1"/>
    <row r="407" s="138" customFormat="1" ht="15.95" customHeight="1"/>
    <row r="408" s="138" customFormat="1" ht="15.95" customHeight="1"/>
    <row r="409" s="138" customFormat="1" ht="15.95" customHeight="1"/>
    <row r="410" s="138" customFormat="1" ht="15.95" customHeight="1"/>
    <row r="411" s="138" customFormat="1" ht="15.95" customHeight="1"/>
    <row r="412" s="138" customFormat="1" ht="15.95" customHeight="1"/>
    <row r="413" s="138" customFormat="1" ht="15.95" customHeight="1"/>
    <row r="414" s="138" customFormat="1" ht="15.95" customHeight="1"/>
    <row r="415" s="138" customFormat="1" ht="15.95" customHeight="1"/>
    <row r="416" s="138" customFormat="1" ht="15.95" customHeight="1"/>
    <row r="417" s="138" customFormat="1" ht="15.95" customHeight="1"/>
    <row r="418" s="138" customFormat="1" ht="15.95" customHeight="1"/>
    <row r="419" s="138" customFormat="1" ht="15.95" customHeight="1"/>
    <row r="420" s="138" customFormat="1" ht="15.95" customHeight="1"/>
    <row r="421" s="138" customFormat="1" ht="15.95" customHeight="1"/>
    <row r="422" s="138" customFormat="1" ht="15.95" customHeight="1"/>
    <row r="423" s="138" customFormat="1" ht="15.95" customHeight="1"/>
    <row r="424" s="138" customFormat="1" ht="15.95" customHeight="1"/>
    <row r="425" s="138" customFormat="1" ht="15.95" customHeight="1"/>
    <row r="426" s="138" customFormat="1" ht="15.95" customHeight="1"/>
    <row r="427" s="138" customFormat="1" ht="15.95" customHeight="1"/>
    <row r="428" s="138" customFormat="1" ht="15.95" customHeight="1"/>
    <row r="429" s="138" customFormat="1" ht="15.95" customHeight="1"/>
    <row r="430" s="138" customFormat="1" ht="15.95" customHeight="1"/>
    <row r="431" s="138" customFormat="1" ht="15.95" customHeight="1"/>
    <row r="432" s="138" customFormat="1" ht="15.95" customHeight="1"/>
    <row r="433" s="138" customFormat="1" ht="15.95" customHeight="1"/>
    <row r="434" s="138" customFormat="1" ht="15.95" customHeight="1"/>
    <row r="435" s="138" customFormat="1" ht="15.95" customHeight="1"/>
    <row r="436" s="138" customFormat="1" ht="15.95" customHeight="1"/>
    <row r="437" s="138" customFormat="1" ht="15.95" customHeight="1"/>
    <row r="438" s="138" customFormat="1" ht="15.95" customHeight="1"/>
    <row r="439" s="138" customFormat="1" ht="15.95" customHeight="1"/>
    <row r="440" s="138" customFormat="1" ht="15.95" customHeight="1"/>
    <row r="441" s="138" customFormat="1" ht="15.95" customHeight="1"/>
    <row r="442" s="138" customFormat="1" ht="15.95" customHeight="1"/>
    <row r="443" s="138" customFormat="1" ht="15.95" customHeight="1"/>
    <row r="444" s="138" customFormat="1" ht="15.95" customHeight="1"/>
    <row r="445" s="138" customFormat="1" ht="15.95" customHeight="1"/>
    <row r="446" s="138" customFormat="1" ht="15.95" customHeight="1"/>
    <row r="447" s="138" customFormat="1" ht="15.95" customHeight="1"/>
    <row r="448" s="138" customFormat="1" ht="15.95" customHeight="1"/>
    <row r="449" s="138" customFormat="1" ht="15.95" customHeight="1"/>
    <row r="450" s="138" customFormat="1" ht="15.95" customHeight="1"/>
    <row r="451" s="138" customFormat="1" ht="15.95" customHeight="1"/>
    <row r="452" s="138" customFormat="1" ht="15.95" customHeight="1"/>
    <row r="453" s="138" customFormat="1" ht="15.95" customHeight="1"/>
    <row r="454" s="138" customFormat="1" ht="15.95" customHeight="1"/>
    <row r="455" s="138" customFormat="1" ht="15.95" customHeight="1"/>
    <row r="456" s="138" customFormat="1" ht="15.95" customHeight="1"/>
    <row r="457" s="138" customFormat="1" ht="15.95" customHeight="1"/>
    <row r="458" s="138" customFormat="1" ht="15.95" customHeight="1"/>
    <row r="459" s="138" customFormat="1" ht="15.95" customHeight="1"/>
    <row r="460" s="138" customFormat="1" ht="15.95" customHeight="1"/>
    <row r="461" s="138" customFormat="1" ht="15.95" customHeight="1"/>
    <row r="462" s="138" customFormat="1" ht="15.95" customHeight="1"/>
    <row r="463" s="138" customFormat="1" ht="15.95" customHeight="1"/>
    <row r="464" s="138" customFormat="1" ht="15.95" customHeight="1"/>
    <row r="465" s="138" customFormat="1" ht="15.95" customHeight="1"/>
    <row r="466" s="138" customFormat="1" ht="15.95" customHeight="1"/>
    <row r="467" s="138" customFormat="1" ht="15.95" customHeight="1"/>
    <row r="468" s="138" customFormat="1" ht="15.95" customHeight="1"/>
    <row r="469" s="138" customFormat="1" ht="15.95" customHeight="1"/>
    <row r="470" s="138" customFormat="1" ht="15.95" customHeight="1"/>
    <row r="471" s="138" customFormat="1" ht="15.95" customHeight="1"/>
    <row r="472" s="138" customFormat="1" ht="15.95" customHeight="1"/>
    <row r="473" s="138" customFormat="1" ht="15.95" customHeight="1"/>
    <row r="474" s="138" customFormat="1" ht="15.95" customHeight="1"/>
    <row r="475" s="138" customFormat="1" ht="15.95" customHeight="1"/>
    <row r="476" s="138" customFormat="1" ht="15.95" customHeight="1"/>
    <row r="477" s="138" customFormat="1" ht="15.95" customHeight="1"/>
    <row r="478" s="138" customFormat="1" ht="15.95" customHeight="1"/>
    <row r="479" s="138" customFormat="1" ht="15.95" customHeight="1"/>
    <row r="480" s="138" customFormat="1" ht="15.95" customHeight="1"/>
    <row r="481" s="138" customFormat="1" ht="15.95" customHeight="1"/>
    <row r="482" s="138" customFormat="1" ht="15.95" customHeight="1"/>
    <row r="483" s="138" customFormat="1" ht="15.95" customHeight="1"/>
    <row r="484" s="138" customFormat="1" ht="15.95" customHeight="1"/>
    <row r="485" s="138" customFormat="1" ht="15.95" customHeight="1"/>
    <row r="486" s="138" customFormat="1" ht="15.95" customHeight="1"/>
    <row r="487" s="138" customFormat="1" ht="15.95" customHeight="1"/>
    <row r="488" s="138" customFormat="1" ht="15.95" customHeight="1"/>
    <row r="489" s="138" customFormat="1" ht="15.95" customHeight="1"/>
    <row r="490" s="138" customFormat="1" ht="15.95" customHeight="1"/>
    <row r="491" s="138" customFormat="1" ht="15.95" customHeight="1"/>
    <row r="492" s="138" customFormat="1" ht="15.95" customHeight="1"/>
    <row r="493" s="138" customFormat="1" ht="15.95" customHeight="1"/>
    <row r="494" s="138" customFormat="1" ht="15.95" customHeight="1"/>
    <row r="495" s="138" customFormat="1" ht="15.95" customHeight="1"/>
    <row r="496" s="138" customFormat="1" ht="15.95" customHeight="1"/>
    <row r="497" s="138" customFormat="1" ht="15.95" customHeight="1"/>
    <row r="498" s="138" customFormat="1" ht="15.95" customHeight="1"/>
    <row r="499" s="138" customFormat="1" ht="15.95" customHeight="1"/>
    <row r="500" s="138" customFormat="1" ht="15.95" customHeight="1"/>
    <row r="501" s="138" customFormat="1" ht="15.95" customHeight="1"/>
    <row r="502" s="138" customFormat="1" ht="15.95" customHeight="1"/>
    <row r="503" s="138" customFormat="1" ht="15.95" customHeight="1"/>
    <row r="504" s="138" customFormat="1" ht="15.95" customHeight="1"/>
    <row r="505" s="138" customFormat="1" ht="15.95" customHeight="1"/>
    <row r="506" s="138" customFormat="1" ht="15.95" customHeight="1"/>
    <row r="507" s="138" customFormat="1" ht="15.95" customHeight="1"/>
    <row r="508" s="138" customFormat="1" ht="15.95" customHeight="1"/>
    <row r="509" s="138" customFormat="1" ht="15.95" customHeight="1"/>
    <row r="510" s="138" customFormat="1" ht="15.95" customHeight="1"/>
    <row r="511" s="138" customFormat="1" ht="15.95" customHeight="1"/>
    <row r="512" s="138" customFormat="1" ht="15.95" customHeight="1"/>
    <row r="513" s="138" customFormat="1" ht="15.95" customHeight="1"/>
    <row r="514" s="138" customFormat="1" ht="15.95" customHeight="1"/>
    <row r="515" s="138" customFormat="1" ht="15.95" customHeight="1"/>
    <row r="516" s="138" customFormat="1" ht="15.95" customHeight="1"/>
    <row r="517" s="138" customFormat="1" ht="15.95" customHeight="1"/>
    <row r="518" s="138" customFormat="1" ht="15.95" customHeight="1"/>
    <row r="519" s="138" customFormat="1" ht="15.95" customHeight="1"/>
    <row r="520" s="138" customFormat="1" ht="15.95" customHeight="1"/>
    <row r="521" s="138" customFormat="1" ht="15.95" customHeight="1"/>
    <row r="522" s="138" customFormat="1" ht="15.95" customHeight="1"/>
    <row r="523" s="138" customFormat="1" ht="15.95" customHeight="1"/>
    <row r="524" s="138" customFormat="1" ht="15.95" customHeight="1"/>
    <row r="525" s="138" customFormat="1" ht="15.95" customHeight="1"/>
    <row r="526" s="138" customFormat="1" ht="15.95" customHeight="1"/>
    <row r="527" s="138" customFormat="1" ht="15.95" customHeight="1"/>
    <row r="528" s="138" customFormat="1" ht="15.95" customHeight="1"/>
    <row r="529" s="138" customFormat="1" ht="15.95" customHeight="1"/>
    <row r="530" s="138" customFormat="1" ht="15.95" customHeight="1"/>
    <row r="531" s="138" customFormat="1" ht="15.95" customHeight="1"/>
    <row r="532" s="138" customFormat="1" ht="15.95" customHeight="1"/>
    <row r="533" s="138" customFormat="1" ht="15.95" customHeight="1"/>
    <row r="534" s="138" customFormat="1" ht="15.95" customHeight="1"/>
    <row r="535" s="138" customFormat="1" ht="15.95" customHeight="1"/>
    <row r="536" s="138" customFormat="1" ht="15.95" customHeight="1"/>
    <row r="537" s="138" customFormat="1" ht="15.95" customHeight="1"/>
    <row r="538" s="138" customFormat="1" ht="15.95" customHeight="1"/>
    <row r="539" s="138" customFormat="1" ht="15.95" customHeight="1"/>
    <row r="540" s="138" customFormat="1" ht="15.95" customHeight="1"/>
    <row r="541" s="138" customFormat="1" ht="15.95" customHeight="1"/>
    <row r="542" s="138" customFormat="1" ht="15.95" customHeight="1"/>
    <row r="543" s="138" customFormat="1" ht="15.95" customHeight="1"/>
    <row r="544" s="138" customFormat="1" ht="15.95" customHeight="1"/>
    <row r="545" s="138" customFormat="1" ht="15.95" customHeight="1"/>
    <row r="546" s="138" customFormat="1" ht="15.95" customHeight="1"/>
    <row r="547" s="138" customFormat="1" ht="15.95" customHeight="1"/>
    <row r="548" s="138" customFormat="1" ht="15.95" customHeight="1"/>
    <row r="549" s="138" customFormat="1" ht="15.95" customHeight="1"/>
    <row r="550" s="138" customFormat="1" ht="15.95" customHeight="1"/>
    <row r="551" s="138" customFormat="1" ht="15.95" customHeight="1"/>
    <row r="552" s="138" customFormat="1" ht="15.95" customHeight="1"/>
    <row r="553" s="138" customFormat="1" ht="15.95" customHeight="1"/>
    <row r="554" s="138" customFormat="1" ht="15.95" customHeight="1"/>
    <row r="555" s="138" customFormat="1" ht="15.95" customHeight="1"/>
    <row r="556" s="138" customFormat="1" ht="15.95" customHeight="1"/>
    <row r="557" s="138" customFormat="1" ht="15.95" customHeight="1"/>
    <row r="558" s="138" customFormat="1" ht="15.95" customHeight="1"/>
    <row r="559" s="138" customFormat="1" ht="15.95" customHeight="1"/>
    <row r="560" s="138" customFormat="1" ht="15.95" customHeight="1"/>
    <row r="561" s="138" customFormat="1" ht="15.95" customHeight="1"/>
    <row r="562" s="138" customFormat="1" ht="15.95" customHeight="1"/>
    <row r="563" s="138" customFormat="1" ht="15.95" customHeight="1"/>
    <row r="564" s="138" customFormat="1" ht="15.95" customHeight="1"/>
    <row r="565" s="138" customFormat="1" ht="15.95" customHeight="1"/>
    <row r="566" s="138" customFormat="1" ht="15.95" customHeight="1"/>
    <row r="567" s="138" customFormat="1" ht="15.95" customHeight="1"/>
    <row r="568" s="138" customFormat="1" ht="15.95" customHeight="1"/>
    <row r="569" s="138" customFormat="1" ht="15.95" customHeight="1"/>
    <row r="570" s="138" customFormat="1" ht="15.95" customHeight="1"/>
    <row r="571" s="138" customFormat="1" ht="15.95" customHeight="1"/>
    <row r="572" s="138" customFormat="1" ht="15.95" customHeight="1"/>
    <row r="573" s="138" customFormat="1" ht="15.95" customHeight="1"/>
    <row r="574" s="138" customFormat="1" ht="15.95" customHeight="1"/>
    <row r="575" s="138" customFormat="1" ht="15.95" customHeight="1"/>
    <row r="576" s="138" customFormat="1" ht="15.95" customHeight="1"/>
    <row r="577" s="138" customFormat="1" ht="15.95" customHeight="1"/>
    <row r="578" s="138" customFormat="1" ht="15.95" customHeight="1"/>
    <row r="579" s="138" customFormat="1" ht="15.95" customHeight="1"/>
    <row r="580" s="138" customFormat="1" ht="15.95" customHeight="1"/>
    <row r="581" s="138" customFormat="1" ht="15.95" customHeight="1"/>
    <row r="582" s="138" customFormat="1" ht="15.95" customHeight="1"/>
    <row r="583" s="138" customFormat="1" ht="15.95" customHeight="1"/>
    <row r="584" s="138" customFormat="1" ht="15.95" customHeight="1"/>
    <row r="585" s="138" customFormat="1" ht="15.95" customHeight="1"/>
    <row r="586" s="138" customFormat="1" ht="15.95" customHeight="1"/>
    <row r="587" s="138" customFormat="1" ht="15.95" customHeight="1"/>
    <row r="588" s="138" customFormat="1" ht="15.95" customHeight="1"/>
    <row r="589" s="138" customFormat="1" ht="15.95" customHeight="1"/>
    <row r="590" s="138" customFormat="1" ht="15.95" customHeight="1"/>
    <row r="591" s="138" customFormat="1" ht="15.95" customHeight="1"/>
    <row r="592" s="138" customFormat="1" ht="15.95" customHeight="1"/>
    <row r="593" s="138" customFormat="1" ht="15.95" customHeight="1"/>
    <row r="594" s="138" customFormat="1" ht="15.95" customHeight="1"/>
    <row r="595" s="138" customFormat="1" ht="15.95" customHeight="1"/>
    <row r="596" s="138" customFormat="1" ht="15.95" customHeight="1"/>
    <row r="597" s="138" customFormat="1" ht="15.95" customHeight="1"/>
    <row r="598" s="138" customFormat="1" ht="15.95" customHeight="1"/>
    <row r="599" s="138" customFormat="1" ht="15.95" customHeight="1"/>
    <row r="600" s="138" customFormat="1" ht="15.95" customHeight="1"/>
    <row r="601" s="138" customFormat="1" ht="15.95" customHeight="1"/>
    <row r="602" s="138" customFormat="1" ht="15.95" customHeight="1"/>
    <row r="603" s="138" customFormat="1" ht="15.95" customHeight="1"/>
    <row r="604" s="138" customFormat="1" ht="15.95" customHeight="1"/>
    <row r="605" s="138" customFormat="1" ht="15.95" customHeight="1"/>
    <row r="606" s="138" customFormat="1" ht="15.95" customHeight="1"/>
    <row r="607" s="138" customFormat="1" ht="15.95" customHeight="1"/>
    <row r="608" s="138" customFormat="1" ht="15.95" customHeight="1"/>
    <row r="609" s="138" customFormat="1" ht="15.95" customHeight="1"/>
    <row r="610" s="138" customFormat="1" ht="15.95" customHeight="1"/>
    <row r="611" s="138" customFormat="1" ht="15.95" customHeight="1"/>
    <row r="612" s="138" customFormat="1" ht="15.95" customHeight="1"/>
    <row r="613" s="138" customFormat="1" ht="15.95" customHeight="1"/>
    <row r="614" s="138" customFormat="1" ht="15.95" customHeight="1"/>
    <row r="615" s="138" customFormat="1" ht="15.95" customHeight="1"/>
    <row r="616" s="138" customFormat="1" ht="15.95" customHeight="1"/>
    <row r="617" s="138" customFormat="1" ht="15.95" customHeight="1"/>
    <row r="618" s="138" customFormat="1" ht="15.95" customHeight="1"/>
    <row r="619" s="138" customFormat="1" ht="15.95" customHeight="1"/>
    <row r="620" s="138" customFormat="1" ht="15.95" customHeight="1"/>
    <row r="621" s="138" customFormat="1" ht="15.95" customHeight="1"/>
    <row r="622" s="138" customFormat="1" ht="15.95" customHeight="1"/>
    <row r="623" s="138" customFormat="1" ht="15.95" customHeight="1"/>
    <row r="624" s="138" customFormat="1" ht="15.95" customHeight="1"/>
    <row r="625" s="138" customFormat="1" ht="15.95" customHeight="1"/>
    <row r="626" s="138" customFormat="1" ht="15.95" customHeight="1"/>
    <row r="627" s="138" customFormat="1" ht="15.95" customHeight="1"/>
    <row r="628" s="138" customFormat="1" ht="15.95" customHeight="1"/>
    <row r="629" s="138" customFormat="1" ht="15.95" customHeight="1"/>
    <row r="630" s="138" customFormat="1" ht="15.95" customHeight="1"/>
    <row r="631" s="138" customFormat="1" ht="15.95" customHeight="1"/>
    <row r="632" s="138" customFormat="1" ht="15.95" customHeight="1"/>
    <row r="633" s="138" customFormat="1" ht="15.95" customHeight="1"/>
    <row r="634" s="138" customFormat="1" ht="15.95" customHeight="1"/>
    <row r="635" s="138" customFormat="1" ht="15.95" customHeight="1"/>
    <row r="636" s="138" customFormat="1" ht="15.95" customHeight="1"/>
    <row r="637" s="138" customFormat="1" ht="15.95" customHeight="1"/>
    <row r="638" s="138" customFormat="1" ht="15.95" customHeight="1"/>
    <row r="639" s="138" customFormat="1" ht="15.95" customHeight="1"/>
    <row r="640" s="138" customFormat="1" ht="15.95" customHeight="1"/>
    <row r="641" s="138" customFormat="1" ht="15.95" customHeight="1"/>
    <row r="642" s="138" customFormat="1" ht="15.95" customHeight="1"/>
    <row r="643" s="138" customFormat="1" ht="15.95" customHeight="1"/>
    <row r="644" s="138" customFormat="1" ht="15.95" customHeight="1"/>
    <row r="645" s="138" customFormat="1" ht="15.95" customHeight="1"/>
    <row r="646" s="138" customFormat="1" ht="15.95" customHeight="1"/>
    <row r="647" s="138" customFormat="1" ht="15.95" customHeight="1"/>
    <row r="648" s="138" customFormat="1" ht="15.95" customHeight="1"/>
    <row r="649" s="138" customFormat="1" ht="15.95" customHeight="1"/>
    <row r="650" s="138" customFormat="1" ht="15.95" customHeight="1"/>
    <row r="651" s="138" customFormat="1" ht="15.95" customHeight="1"/>
    <row r="652" s="138" customFormat="1" ht="15.95" customHeight="1"/>
    <row r="653" s="138" customFormat="1" ht="15.95" customHeight="1"/>
    <row r="654" s="138" customFormat="1" ht="15.95" customHeight="1"/>
    <row r="655" s="138" customFormat="1" ht="15.95" customHeight="1"/>
    <row r="656" s="138" customFormat="1" ht="15.95" customHeight="1"/>
    <row r="657" s="138" customFormat="1" ht="15.95" customHeight="1"/>
    <row r="658" s="138" customFormat="1" ht="15.95" customHeight="1"/>
    <row r="659" s="138" customFormat="1" ht="15.95" customHeight="1"/>
    <row r="660" s="138" customFormat="1" ht="15.95" customHeight="1"/>
    <row r="661" s="138" customFormat="1" ht="15.95" customHeight="1"/>
    <row r="662" s="138" customFormat="1" ht="15.95" customHeight="1"/>
    <row r="663" s="138" customFormat="1" ht="15.95" customHeight="1"/>
    <row r="664" s="138" customFormat="1" ht="15.95" customHeight="1"/>
    <row r="665" s="138" customFormat="1" ht="15.95" customHeight="1"/>
    <row r="666" s="138" customFormat="1" ht="15.95" customHeight="1"/>
    <row r="667" s="138" customFormat="1" ht="15.95" customHeight="1"/>
    <row r="668" s="138" customFormat="1" ht="15.95" customHeight="1"/>
    <row r="669" s="138" customFormat="1" ht="15.95" customHeight="1"/>
    <row r="670" s="138" customFormat="1" ht="15.95" customHeight="1"/>
    <row r="671" s="138" customFormat="1" ht="15.95" customHeight="1"/>
    <row r="672" s="138" customFormat="1" ht="15.95" customHeight="1"/>
    <row r="673" s="138" customFormat="1" ht="15.95" customHeight="1"/>
    <row r="674" s="138" customFormat="1" ht="15.95" customHeight="1"/>
    <row r="675" s="138" customFormat="1" ht="15.95" customHeight="1"/>
    <row r="676" s="138" customFormat="1" ht="15.95" customHeight="1"/>
    <row r="677" s="138" customFormat="1" ht="15.95" customHeight="1"/>
    <row r="678" s="138" customFormat="1" ht="15.95" customHeight="1"/>
    <row r="679" s="138" customFormat="1" ht="15.95" customHeight="1"/>
    <row r="680" s="138" customFormat="1" ht="15.95" customHeight="1"/>
    <row r="681" s="138" customFormat="1" ht="15.95" customHeight="1"/>
    <row r="682" s="138" customFormat="1" ht="15.95" customHeight="1"/>
    <row r="683" s="138" customFormat="1" ht="15.95" customHeight="1"/>
    <row r="684" s="138" customFormat="1" ht="15.95" customHeight="1"/>
    <row r="685" s="138" customFormat="1" ht="15.95" customHeight="1"/>
    <row r="686" s="138" customFormat="1" ht="15.95" customHeight="1"/>
    <row r="687" s="138" customFormat="1" ht="15.95" customHeight="1"/>
    <row r="688" s="138" customFormat="1" ht="15.95" customHeight="1"/>
    <row r="689" s="138" customFormat="1" ht="15.95" customHeight="1"/>
    <row r="690" s="138" customFormat="1" ht="15.95" customHeight="1"/>
    <row r="691" s="138" customFormat="1" ht="15.95" customHeight="1"/>
    <row r="692" s="138" customFormat="1" ht="15.95" customHeight="1"/>
    <row r="693" s="138" customFormat="1" ht="15.95" customHeight="1"/>
    <row r="694" s="138" customFormat="1" ht="15.95" customHeight="1"/>
    <row r="695" s="138" customFormat="1" ht="15.95" customHeight="1"/>
    <row r="696" s="138" customFormat="1" ht="15.95" customHeight="1"/>
    <row r="697" s="138" customFormat="1" ht="15.95" customHeight="1"/>
    <row r="698" s="138" customFormat="1" ht="15.95" customHeight="1"/>
    <row r="699" s="138" customFormat="1" ht="15.95" customHeight="1"/>
    <row r="700" s="138" customFormat="1" ht="15.95" customHeight="1"/>
    <row r="701" s="138" customFormat="1" ht="15.95" customHeight="1"/>
    <row r="702" s="138" customFormat="1" ht="15.95" customHeight="1"/>
    <row r="703" s="138" customFormat="1" ht="15.95" customHeight="1"/>
    <row r="704" s="138" customFormat="1" ht="15.95" customHeight="1"/>
    <row r="705" s="138" customFormat="1" ht="15.95" customHeight="1"/>
    <row r="706" s="138" customFormat="1" ht="15.95" customHeight="1"/>
    <row r="707" s="138" customFormat="1" ht="15.95" customHeight="1"/>
    <row r="708" s="138" customFormat="1" ht="15.95" customHeight="1"/>
    <row r="709" s="138" customFormat="1" ht="15.95" customHeight="1"/>
    <row r="710" s="138" customFormat="1" ht="15.95" customHeight="1"/>
    <row r="711" s="138" customFormat="1" ht="15.95" customHeight="1"/>
    <row r="712" s="138" customFormat="1" ht="15.95" customHeight="1"/>
    <row r="713" s="138" customFormat="1" ht="15.95" customHeight="1"/>
    <row r="714" s="138" customFormat="1" ht="15.95" customHeight="1"/>
    <row r="715" s="138" customFormat="1" ht="15.95" customHeight="1"/>
    <row r="716" s="138" customFormat="1" ht="15.95" customHeight="1"/>
    <row r="717" s="138" customFormat="1" ht="15.95" customHeight="1"/>
    <row r="718" s="138" customFormat="1" ht="15.95" customHeight="1"/>
    <row r="719" s="138" customFormat="1" ht="15.95" customHeight="1"/>
    <row r="720" s="138" customFormat="1" ht="15.95" customHeight="1"/>
    <row r="721" s="138" customFormat="1" ht="15.95" customHeight="1"/>
    <row r="722" s="138" customFormat="1" ht="15.95" customHeight="1"/>
    <row r="723" s="138" customFormat="1" ht="15.95" customHeight="1"/>
    <row r="724" s="138" customFormat="1" ht="15.95" customHeight="1"/>
    <row r="725" s="138" customFormat="1" ht="15.95" customHeight="1"/>
    <row r="726" s="138" customFormat="1" ht="15.95" customHeight="1"/>
    <row r="727" s="138" customFormat="1" ht="15.95" customHeight="1"/>
    <row r="728" s="138" customFormat="1" ht="15.95" customHeight="1"/>
    <row r="729" s="138" customFormat="1" ht="15.95" customHeight="1"/>
    <row r="730" s="138" customFormat="1" ht="15.95" customHeight="1"/>
    <row r="731" s="138" customFormat="1" ht="15.95" customHeight="1"/>
    <row r="732" s="138" customFormat="1" ht="15.95" customHeight="1"/>
    <row r="733" s="138" customFormat="1" ht="15.95" customHeight="1"/>
    <row r="734" s="138" customFormat="1" ht="15.95" customHeight="1"/>
    <row r="735" s="138" customFormat="1" ht="15.95" customHeight="1"/>
    <row r="736" s="138" customFormat="1" ht="15.95" customHeight="1"/>
    <row r="737" s="138" customFormat="1" ht="15.95" customHeight="1"/>
    <row r="738" s="138" customFormat="1" ht="15.95" customHeight="1"/>
    <row r="739" s="138" customFormat="1" ht="15.95" customHeight="1"/>
    <row r="740" s="138" customFormat="1" ht="15.95" customHeight="1"/>
    <row r="741" s="138" customFormat="1" ht="15.95" customHeight="1"/>
    <row r="742" s="138" customFormat="1" ht="15.95" customHeight="1"/>
    <row r="743" s="138" customFormat="1" ht="15.95" customHeight="1"/>
    <row r="744" s="138" customFormat="1" ht="15.95" customHeight="1"/>
    <row r="745" s="138" customFormat="1" ht="15.95" customHeight="1"/>
    <row r="746" s="138" customFormat="1" ht="15.95" customHeight="1"/>
    <row r="747" s="138" customFormat="1" ht="15.95" customHeight="1"/>
    <row r="748" s="138" customFormat="1" ht="15.95" customHeight="1"/>
    <row r="749" s="138" customFormat="1" ht="15.95" customHeight="1"/>
    <row r="750" s="138" customFormat="1" ht="15.95" customHeight="1"/>
    <row r="751" s="138" customFormat="1" ht="15.95" customHeight="1"/>
    <row r="752" s="138" customFormat="1" ht="15.95" customHeight="1"/>
    <row r="753" s="138" customFormat="1" ht="15.95" customHeight="1"/>
    <row r="754" s="138" customFormat="1" ht="15.95" customHeight="1"/>
    <row r="755" s="138" customFormat="1" ht="15.95" customHeight="1"/>
    <row r="756" s="138" customFormat="1" ht="15.95" customHeight="1"/>
    <row r="757" s="138" customFormat="1" ht="15.95" customHeight="1"/>
    <row r="758" s="138" customFormat="1" ht="15.95" customHeight="1"/>
    <row r="759" s="138" customFormat="1" ht="15.95" customHeight="1"/>
    <row r="760" s="138" customFormat="1" ht="15.95" customHeight="1"/>
    <row r="761" s="138" customFormat="1" ht="15.95" customHeight="1"/>
    <row r="762" s="138" customFormat="1" ht="15.95" customHeight="1"/>
    <row r="763" s="138" customFormat="1" ht="15.95" customHeight="1"/>
    <row r="764" s="138" customFormat="1" ht="15.95" customHeight="1"/>
    <row r="765" s="138" customFormat="1" ht="15.95" customHeight="1"/>
    <row r="766" s="138" customFormat="1" ht="15.95" customHeight="1"/>
    <row r="767" s="138" customFormat="1" ht="15.95" customHeight="1"/>
    <row r="768" s="138" customFormat="1" ht="15.95" customHeight="1"/>
    <row r="769" s="138" customFormat="1" ht="15.95" customHeight="1"/>
    <row r="770" s="138" customFormat="1" ht="15.95" customHeight="1"/>
    <row r="771" s="138" customFormat="1" ht="15.95" customHeight="1"/>
    <row r="772" s="138" customFormat="1" ht="15.95" customHeight="1"/>
    <row r="773" s="138" customFormat="1" ht="15.95" customHeight="1"/>
    <row r="774" s="138" customFormat="1" ht="15.95" customHeight="1"/>
    <row r="775" s="138" customFormat="1" ht="15.95" customHeight="1"/>
    <row r="776" s="138" customFormat="1" ht="15.95" customHeight="1"/>
    <row r="777" s="138" customFormat="1" ht="15.95" customHeight="1"/>
    <row r="778" s="138" customFormat="1" ht="15.95" customHeight="1"/>
    <row r="779" s="138" customFormat="1" ht="15.95" customHeight="1"/>
    <row r="780" s="138" customFormat="1" ht="15.95" customHeight="1"/>
    <row r="781" s="138" customFormat="1" ht="15.95" customHeight="1"/>
    <row r="782" s="138" customFormat="1" ht="15.95" customHeight="1"/>
    <row r="783" s="138" customFormat="1" ht="15.95" customHeight="1"/>
    <row r="784" s="138" customFormat="1" ht="15.95" customHeight="1"/>
    <row r="785" s="138" customFormat="1" ht="15.95" customHeight="1"/>
    <row r="786" s="138" customFormat="1" ht="15.95" customHeight="1"/>
    <row r="787" s="138" customFormat="1" ht="15.95" customHeight="1"/>
    <row r="788" s="138" customFormat="1" ht="15.95" customHeight="1"/>
    <row r="789" s="138" customFormat="1" ht="15.95" customHeight="1"/>
    <row r="790" s="138" customFormat="1" ht="15.95" customHeight="1"/>
    <row r="791" s="138" customFormat="1" ht="15.95" customHeight="1"/>
    <row r="792" s="138" customFormat="1" ht="15.95" customHeight="1"/>
    <row r="793" s="138" customFormat="1" ht="15.95" customHeight="1"/>
    <row r="794" s="138" customFormat="1" ht="15.95" customHeight="1"/>
    <row r="795" s="138" customFormat="1" ht="15.95" customHeight="1"/>
    <row r="796" s="138" customFormat="1" ht="15.95" customHeight="1"/>
    <row r="797" s="138" customFormat="1" ht="15.95" customHeight="1"/>
    <row r="798" s="138" customFormat="1" ht="15.95" customHeight="1"/>
    <row r="799" s="138" customFormat="1" ht="15.95" customHeight="1"/>
    <row r="800" s="138" customFormat="1" ht="15.95" customHeight="1"/>
    <row r="801" s="138" customFormat="1" ht="15.95" customHeight="1"/>
    <row r="802" s="138" customFormat="1" ht="15.95" customHeight="1"/>
    <row r="803" s="138" customFormat="1" ht="15.95" customHeight="1"/>
    <row r="804" s="138" customFormat="1" ht="15.95" customHeight="1"/>
    <row r="805" s="138" customFormat="1" ht="15.95" customHeight="1"/>
    <row r="806" s="138" customFormat="1" ht="15.95" customHeight="1"/>
    <row r="807" s="138" customFormat="1" ht="15.95" customHeight="1"/>
    <row r="808" s="138" customFormat="1" ht="15.95" customHeight="1"/>
    <row r="809" s="138" customFormat="1" ht="15.95" customHeight="1"/>
    <row r="810" s="138" customFormat="1" ht="15.95" customHeight="1"/>
    <row r="811" s="138" customFormat="1" ht="15.95" customHeight="1"/>
    <row r="812" s="138" customFormat="1" ht="15.95" customHeight="1"/>
    <row r="813" s="138" customFormat="1" ht="15.95" customHeight="1"/>
    <row r="814" s="138" customFormat="1" ht="15.95" customHeight="1"/>
    <row r="815" s="138" customFormat="1" ht="15.95" customHeight="1"/>
    <row r="816" s="138" customFormat="1" ht="15.95" customHeight="1"/>
    <row r="817" s="138" customFormat="1" ht="15.95" customHeight="1"/>
    <row r="818" s="138" customFormat="1" ht="15.95" customHeight="1"/>
    <row r="819" s="138" customFormat="1" ht="15.95" customHeight="1"/>
    <row r="820" s="138" customFormat="1" ht="15.95" customHeight="1"/>
    <row r="821" s="138" customFormat="1" ht="15.95" customHeight="1"/>
    <row r="822" s="138" customFormat="1" ht="15.95" customHeight="1"/>
    <row r="823" s="138" customFormat="1" ht="15.95" customHeight="1"/>
    <row r="824" s="138" customFormat="1" ht="15.95" customHeight="1"/>
    <row r="825" s="138" customFormat="1" ht="15.95" customHeight="1"/>
    <row r="826" s="138" customFormat="1" ht="15.95" customHeight="1"/>
    <row r="827" s="138" customFormat="1" ht="15.95" customHeight="1"/>
    <row r="828" s="138" customFormat="1" ht="15.95" customHeight="1"/>
    <row r="829" s="138" customFormat="1" ht="15.95" customHeight="1"/>
    <row r="830" s="138" customFormat="1" ht="15.95" customHeight="1"/>
    <row r="831" s="138" customFormat="1" ht="15.95" customHeight="1"/>
    <row r="832" s="138" customFormat="1" ht="15.95" customHeight="1"/>
    <row r="833" s="138" customFormat="1" ht="15.95" customHeight="1"/>
    <row r="834" s="138" customFormat="1" ht="15.95" customHeight="1"/>
    <row r="835" s="138" customFormat="1" ht="15.95" customHeight="1"/>
    <row r="836" s="138" customFormat="1" ht="15.95" customHeight="1"/>
    <row r="837" s="138" customFormat="1" ht="15.95" customHeight="1"/>
    <row r="838" s="138" customFormat="1" ht="15.95" customHeight="1"/>
    <row r="839" s="138" customFormat="1" ht="15.95" customHeight="1"/>
    <row r="840" s="138" customFormat="1" ht="15.95" customHeight="1"/>
    <row r="841" s="138" customFormat="1" ht="15.95" customHeight="1"/>
    <row r="842" s="138" customFormat="1" ht="15.95" customHeight="1"/>
    <row r="843" s="138" customFormat="1" ht="15.95" customHeight="1"/>
    <row r="844" s="138" customFormat="1" ht="15.95" customHeight="1"/>
    <row r="845" s="138" customFormat="1" ht="15.95" customHeight="1"/>
    <row r="846" s="138" customFormat="1" ht="15.95" customHeight="1"/>
    <row r="847" s="138" customFormat="1" ht="15.95" customHeight="1"/>
    <row r="848" s="138" customFormat="1" ht="15.95" customHeight="1"/>
    <row r="849" s="138" customFormat="1" ht="15.95" customHeight="1"/>
    <row r="850" s="138" customFormat="1" ht="15.95" customHeight="1"/>
    <row r="851" s="138" customFormat="1" ht="15.95" customHeight="1"/>
    <row r="852" s="138" customFormat="1" ht="15.95" customHeight="1"/>
    <row r="853" s="138" customFormat="1" ht="15.95" customHeight="1"/>
    <row r="854" s="138" customFormat="1" ht="15.95" customHeight="1"/>
    <row r="855" s="138" customFormat="1" ht="15.95" customHeight="1"/>
    <row r="856" s="138" customFormat="1" ht="15.95" customHeight="1"/>
    <row r="857" s="138" customFormat="1" ht="15.95" customHeight="1"/>
    <row r="858" s="138" customFormat="1" ht="15.95" customHeight="1"/>
    <row r="859" s="138" customFormat="1" ht="15.95" customHeight="1"/>
    <row r="860" s="138" customFormat="1" ht="15.95" customHeight="1"/>
    <row r="861" s="138" customFormat="1" ht="15.95" customHeight="1"/>
    <row r="862" s="138" customFormat="1" ht="15.95" customHeight="1"/>
    <row r="863" s="138" customFormat="1" ht="15.95" customHeight="1"/>
    <row r="864" s="138" customFormat="1" ht="15.95" customHeight="1"/>
    <row r="865" s="138" customFormat="1" ht="15.95" customHeight="1"/>
    <row r="866" s="138" customFormat="1" ht="15.95" customHeight="1"/>
    <row r="867" s="138" customFormat="1" ht="15.95" customHeight="1"/>
    <row r="868" s="138" customFormat="1" ht="15.95" customHeight="1"/>
    <row r="869" s="138" customFormat="1" ht="15.95" customHeight="1"/>
    <row r="870" s="138" customFormat="1" ht="15.95" customHeight="1"/>
    <row r="871" s="138" customFormat="1" ht="15.95" customHeight="1"/>
    <row r="872" s="138" customFormat="1" ht="15.95" customHeight="1"/>
    <row r="873" s="138" customFormat="1" ht="15.95" customHeight="1"/>
    <row r="874" s="138" customFormat="1" ht="15.95" customHeight="1"/>
    <row r="875" s="138" customFormat="1" ht="15.95" customHeight="1"/>
    <row r="876" s="138" customFormat="1" ht="15.95" customHeight="1"/>
    <row r="877" s="138" customFormat="1" ht="15.95" customHeight="1"/>
    <row r="878" s="138" customFormat="1" ht="15.95" customHeight="1"/>
    <row r="879" s="138" customFormat="1" ht="15.95" customHeight="1"/>
    <row r="880" s="138" customFormat="1" ht="15.95" customHeight="1"/>
    <row r="881" s="138" customFormat="1" ht="15.95" customHeight="1"/>
    <row r="882" s="138" customFormat="1" ht="15.95" customHeight="1"/>
    <row r="883" s="138" customFormat="1" ht="15.95" customHeight="1"/>
    <row r="884" s="138" customFormat="1" ht="15.95" customHeight="1"/>
    <row r="885" s="138" customFormat="1" ht="15.95" customHeight="1"/>
    <row r="886" s="138" customFormat="1" ht="15.95" customHeight="1"/>
    <row r="887" s="138" customFormat="1" ht="15.95" customHeight="1"/>
    <row r="888" s="138" customFormat="1" ht="15.95" customHeight="1"/>
    <row r="889" s="138" customFormat="1" ht="15.95" customHeight="1"/>
    <row r="890" s="138" customFormat="1" ht="15.95" customHeight="1"/>
    <row r="891" s="138" customFormat="1" ht="15.95" customHeight="1"/>
    <row r="892" s="138" customFormat="1" ht="15.95" customHeight="1"/>
    <row r="893" s="138" customFormat="1" ht="15.95" customHeight="1"/>
    <row r="894" s="138" customFormat="1" ht="15.95" customHeight="1"/>
    <row r="895" s="138" customFormat="1" ht="15.95" customHeight="1"/>
    <row r="896" s="138" customFormat="1" ht="15.95" customHeight="1"/>
    <row r="897" s="138" customFormat="1" ht="15.95" customHeight="1"/>
    <row r="898" s="138" customFormat="1" ht="15.95" customHeight="1"/>
    <row r="899" s="138" customFormat="1" ht="15.95" customHeight="1"/>
    <row r="900" s="138" customFormat="1" ht="15.95" customHeight="1"/>
    <row r="901" s="138" customFormat="1" ht="15.95" customHeight="1"/>
    <row r="902" s="138" customFormat="1" ht="15.95" customHeight="1"/>
    <row r="903" s="138" customFormat="1" ht="15.95" customHeight="1"/>
    <row r="904" s="138" customFormat="1" ht="15.95" customHeight="1"/>
    <row r="905" s="138" customFormat="1" ht="15.95" customHeight="1"/>
    <row r="906" s="138" customFormat="1" ht="15.95" customHeight="1"/>
    <row r="907" s="138" customFormat="1" ht="15.95" customHeight="1"/>
    <row r="908" s="138" customFormat="1" ht="15.95" customHeight="1"/>
    <row r="909" s="138" customFormat="1" ht="15.95" customHeight="1"/>
    <row r="910" s="138" customFormat="1" ht="15.95" customHeight="1"/>
    <row r="911" s="138" customFormat="1" ht="15.95" customHeight="1"/>
    <row r="912" s="138" customFormat="1" ht="15.95" customHeight="1"/>
    <row r="913" s="138" customFormat="1" ht="15.95" customHeight="1"/>
    <row r="914" s="138" customFormat="1" ht="15.95" customHeight="1"/>
    <row r="915" s="138" customFormat="1" ht="15.95" customHeight="1"/>
    <row r="916" s="138" customFormat="1" ht="15.95" customHeight="1"/>
    <row r="917" s="138" customFormat="1" ht="15.95" customHeight="1"/>
    <row r="918" s="138" customFormat="1" ht="15.95" customHeight="1"/>
    <row r="919" s="138" customFormat="1" ht="15.95" customHeight="1"/>
    <row r="920" s="138" customFormat="1" ht="15.95" customHeight="1"/>
    <row r="921" s="138" customFormat="1" ht="15.95" customHeight="1"/>
    <row r="922" s="138" customFormat="1" ht="15.95" customHeight="1"/>
    <row r="923" s="138" customFormat="1" ht="15.95" customHeight="1"/>
    <row r="924" s="138" customFormat="1" ht="15.95" customHeight="1"/>
    <row r="925" s="138" customFormat="1" ht="15.95" customHeight="1"/>
    <row r="926" s="138" customFormat="1" ht="15.95" customHeight="1"/>
    <row r="927" s="138" customFormat="1" ht="15.95" customHeight="1"/>
    <row r="928" s="138" customFormat="1" ht="15.95" customHeight="1"/>
    <row r="929" s="138" customFormat="1" ht="15.95" customHeight="1"/>
    <row r="930" s="138" customFormat="1" ht="15.95" customHeight="1"/>
    <row r="931" s="138" customFormat="1" ht="15.95" customHeight="1"/>
    <row r="932" s="138" customFormat="1" ht="15.95" customHeight="1"/>
    <row r="933" s="138" customFormat="1" ht="15.95" customHeight="1"/>
    <row r="934" s="138" customFormat="1" ht="15.95" customHeight="1"/>
    <row r="935" s="138" customFormat="1" ht="15.95" customHeight="1"/>
    <row r="936" s="138" customFormat="1" ht="15.95" customHeight="1"/>
    <row r="937" s="138" customFormat="1" ht="15.95" customHeight="1"/>
    <row r="938" s="138" customFormat="1" ht="15.95" customHeight="1"/>
    <row r="939" s="138" customFormat="1" ht="15.95" customHeight="1"/>
    <row r="940" s="138" customFormat="1" ht="15.95" customHeight="1"/>
    <row r="941" s="138" customFormat="1" ht="15.95" customHeight="1"/>
    <row r="942" s="138" customFormat="1" ht="15.95" customHeight="1"/>
    <row r="943" s="138" customFormat="1" ht="15.95" customHeight="1"/>
    <row r="944" s="138" customFormat="1" ht="15.95" customHeight="1"/>
    <row r="945" s="138" customFormat="1" ht="15.95" customHeight="1"/>
    <row r="946" s="138" customFormat="1" ht="15.95" customHeight="1"/>
    <row r="947" s="138" customFormat="1" ht="15.95" customHeight="1"/>
    <row r="948" s="138" customFormat="1" ht="15.95" customHeight="1"/>
    <row r="949" s="138" customFormat="1" ht="15.95" customHeight="1"/>
    <row r="950" s="138" customFormat="1" ht="15.95" customHeight="1"/>
    <row r="951" s="138" customFormat="1" ht="15.95" customHeight="1"/>
    <row r="952" s="138" customFormat="1" ht="15.95" customHeight="1"/>
    <row r="953" s="138" customFormat="1" ht="15.95" customHeight="1"/>
    <row r="954" s="138" customFormat="1" ht="15.95" customHeight="1"/>
    <row r="955" s="138" customFormat="1" ht="15.95" customHeight="1"/>
    <row r="956" s="138" customFormat="1" ht="15.95" customHeight="1"/>
    <row r="957" s="138" customFormat="1" ht="15.95" customHeight="1"/>
    <row r="958" s="138" customFormat="1" ht="15.95" customHeight="1"/>
    <row r="959" s="138" customFormat="1" ht="15.95" customHeight="1"/>
    <row r="960" s="138" customFormat="1" ht="15.95" customHeight="1"/>
    <row r="961" s="138" customFormat="1" ht="15.95" customHeight="1"/>
    <row r="962" s="138" customFormat="1" ht="15.95" customHeight="1"/>
    <row r="963" s="138" customFormat="1" ht="15.95" customHeight="1"/>
    <row r="964" s="138" customFormat="1" ht="15.95" customHeight="1"/>
    <row r="965" s="138" customFormat="1" ht="15.95" customHeight="1"/>
    <row r="966" s="138" customFormat="1" ht="15.95" customHeight="1"/>
    <row r="967" s="138" customFormat="1" ht="15.95" customHeight="1"/>
    <row r="968" s="138" customFormat="1" ht="15.95" customHeight="1"/>
    <row r="969" s="138" customFormat="1" ht="15.95" customHeight="1"/>
    <row r="970" s="138" customFormat="1" ht="15.95" customHeight="1"/>
    <row r="971" s="138" customFormat="1" ht="15.95" customHeight="1"/>
    <row r="972" s="138" customFormat="1" ht="15.95" customHeight="1"/>
    <row r="973" s="138" customFormat="1" ht="15.95" customHeight="1"/>
    <row r="974" s="138" customFormat="1" ht="15.95" customHeight="1"/>
    <row r="975" s="138" customFormat="1" ht="15.95" customHeight="1"/>
    <row r="976" s="138" customFormat="1" ht="15.95" customHeight="1"/>
    <row r="977" s="138" customFormat="1" ht="15.95" customHeight="1"/>
    <row r="978" s="138" customFormat="1" ht="15.95" customHeight="1"/>
    <row r="979" s="138" customFormat="1" ht="15.95" customHeight="1"/>
    <row r="980" s="138" customFormat="1" ht="15.95" customHeight="1"/>
    <row r="981" s="138" customFormat="1" ht="15.95" customHeight="1"/>
    <row r="982" s="138" customFormat="1" ht="15.95" customHeight="1"/>
    <row r="983" s="138" customFormat="1" ht="15.95" customHeight="1"/>
    <row r="984" s="138" customFormat="1" ht="15.95" customHeight="1"/>
    <row r="985" s="138" customFormat="1" ht="15.95" customHeight="1"/>
    <row r="986" s="138" customFormat="1" ht="15.95" customHeight="1"/>
    <row r="987" s="138" customFormat="1" ht="15.95" customHeight="1"/>
    <row r="988" s="138" customFormat="1" ht="15.95" customHeight="1"/>
    <row r="989" s="138" customFormat="1" ht="15.95" customHeight="1"/>
    <row r="990" s="138" customFormat="1" ht="15.95" customHeight="1"/>
    <row r="991" s="138" customFormat="1" ht="15.95" customHeight="1"/>
    <row r="992" s="138" customFormat="1" ht="15.95" customHeight="1"/>
    <row r="993" s="138" customFormat="1" ht="15.95" customHeight="1"/>
    <row r="994" s="138" customFormat="1" ht="15.95" customHeight="1"/>
    <row r="995" s="138" customFormat="1" ht="15.95" customHeight="1"/>
    <row r="996" s="138" customFormat="1" ht="15.95" customHeight="1"/>
    <row r="997" s="138" customFormat="1" ht="15.95" customHeight="1"/>
    <row r="998" s="138" customFormat="1" ht="15.95" customHeight="1"/>
    <row r="999" s="138" customFormat="1" ht="15.95" customHeight="1"/>
    <row r="1000" s="138" customFormat="1" ht="15.95" customHeight="1"/>
    <row r="1001" s="138" customFormat="1" ht="15.95" customHeight="1"/>
    <row r="1002" s="138" customFormat="1" ht="15.95" customHeight="1"/>
    <row r="1003" s="138" customFormat="1" ht="15.95" customHeight="1"/>
    <row r="1004" s="138" customFormat="1" ht="15.95" customHeight="1"/>
    <row r="1005" s="138" customFormat="1" ht="15.95" customHeight="1"/>
    <row r="1006" s="138" customFormat="1" ht="15.95" customHeight="1"/>
    <row r="1007" s="138" customFormat="1" ht="15.95" customHeight="1"/>
    <row r="1008" s="138" customFormat="1" ht="15.95" customHeight="1"/>
    <row r="1009" s="138" customFormat="1" ht="15.95" customHeight="1"/>
    <row r="1010" s="138" customFormat="1" ht="15.95" customHeight="1"/>
    <row r="1011" s="138" customFormat="1" ht="15.95" customHeight="1"/>
    <row r="1012" s="138" customFormat="1" ht="15.95" customHeight="1"/>
    <row r="1013" s="138" customFormat="1" ht="15.95" customHeight="1"/>
    <row r="1014" s="138" customFormat="1" ht="15.95" customHeight="1"/>
    <row r="1015" s="138" customFormat="1" ht="15.95" customHeight="1"/>
    <row r="1016" s="138" customFormat="1" ht="15.95" customHeight="1"/>
    <row r="1017" s="138" customFormat="1" ht="15.95" customHeight="1"/>
    <row r="1018" s="138" customFormat="1" ht="15.95" customHeight="1"/>
    <row r="1019" s="138" customFormat="1" ht="15.95" customHeight="1"/>
    <row r="1020" s="138" customFormat="1" ht="15.95" customHeight="1"/>
    <row r="1021" s="138" customFormat="1" ht="15.95" customHeight="1"/>
    <row r="1022" s="138" customFormat="1" ht="15.95" customHeight="1"/>
    <row r="1023" s="138" customFormat="1" ht="15.95" customHeight="1"/>
    <row r="1024" s="138" customFormat="1" ht="15.95" customHeight="1"/>
    <row r="1025" s="138" customFormat="1" ht="15.95" customHeight="1"/>
    <row r="1026" s="138" customFormat="1" ht="15.95" customHeight="1"/>
    <row r="1027" s="138" customFormat="1" ht="15.95" customHeight="1"/>
    <row r="1028" s="138" customFormat="1" ht="15.95" customHeight="1"/>
    <row r="1029" s="138" customFormat="1" ht="15.95" customHeight="1"/>
    <row r="1030" s="138" customFormat="1" ht="15.95" customHeight="1"/>
    <row r="1031" s="138" customFormat="1" ht="15.95" customHeight="1"/>
    <row r="1032" s="138" customFormat="1" ht="15.95" customHeight="1"/>
    <row r="1033" s="138" customFormat="1" ht="15.95" customHeight="1"/>
    <row r="1034" s="138" customFormat="1" ht="15.95" customHeight="1"/>
    <row r="1035" s="138" customFormat="1" ht="15.95" customHeight="1"/>
    <row r="1036" s="138" customFormat="1" ht="15.95" customHeight="1"/>
    <row r="1037" s="138" customFormat="1" ht="15.95" customHeight="1"/>
    <row r="1038" s="138" customFormat="1" ht="15.95" customHeight="1"/>
    <row r="1039" s="138" customFormat="1" ht="15.95" customHeight="1"/>
    <row r="1040" s="138" customFormat="1" ht="15.95" customHeight="1"/>
    <row r="1041" s="138" customFormat="1" ht="15.95" customHeight="1"/>
    <row r="1042" s="138" customFormat="1" ht="15.95" customHeight="1"/>
    <row r="1043" s="138" customFormat="1" ht="15.95" customHeight="1"/>
    <row r="1044" s="138" customFormat="1" ht="15.95" customHeight="1"/>
    <row r="1045" s="138" customFormat="1" ht="15.95" customHeight="1"/>
    <row r="1046" s="138" customFormat="1" ht="15.95" customHeight="1"/>
    <row r="1047" s="138" customFormat="1" ht="15.95" customHeight="1"/>
    <row r="1048" s="138" customFormat="1" ht="15.95" customHeight="1"/>
    <row r="1049" s="138" customFormat="1" ht="15.95" customHeight="1"/>
    <row r="1050" s="138" customFormat="1" ht="15.95" customHeight="1"/>
    <row r="1051" s="138" customFormat="1" ht="15.95" customHeight="1"/>
    <row r="1052" s="138" customFormat="1" ht="15.95" customHeight="1"/>
    <row r="1053" s="138" customFormat="1" ht="15.95" customHeight="1"/>
    <row r="1054" s="138" customFormat="1" ht="15.95" customHeight="1"/>
    <row r="1055" s="138" customFormat="1" ht="15.95" customHeight="1"/>
    <row r="1056" s="138" customFormat="1" ht="15.95" customHeight="1"/>
    <row r="1057" s="138" customFormat="1" ht="15.95" customHeight="1"/>
    <row r="1058" s="138" customFormat="1" ht="15.95" customHeight="1"/>
    <row r="1059" s="138" customFormat="1" ht="15.95" customHeight="1"/>
    <row r="1060" s="138" customFormat="1" ht="15.95" customHeight="1"/>
    <row r="1061" s="138" customFormat="1" ht="15.95" customHeight="1"/>
    <row r="1062" s="138" customFormat="1" ht="15.95" customHeight="1"/>
    <row r="1063" s="138" customFormat="1" ht="15.95" customHeight="1"/>
    <row r="1064" s="138" customFormat="1" ht="15.95" customHeight="1"/>
    <row r="1065" s="138" customFormat="1" ht="15.95" customHeight="1"/>
    <row r="1066" s="138" customFormat="1" ht="15.95" customHeight="1"/>
    <row r="1067" s="138" customFormat="1" ht="15.95" customHeight="1"/>
    <row r="1068" s="138" customFormat="1" ht="15.95" customHeight="1"/>
    <row r="1069" s="138" customFormat="1" ht="15.95" customHeight="1"/>
    <row r="1070" s="138" customFormat="1" ht="15.95" customHeight="1"/>
    <row r="1071" s="138" customFormat="1" ht="15.95" customHeight="1"/>
    <row r="1072" s="138" customFormat="1" ht="15.95" customHeight="1"/>
    <row r="1073" s="138" customFormat="1" ht="15.95" customHeight="1"/>
    <row r="1074" s="138" customFormat="1" ht="15.95" customHeight="1"/>
    <row r="1075" s="138" customFormat="1" ht="15.95" customHeight="1"/>
    <row r="1076" s="138" customFormat="1" ht="15.95" customHeight="1"/>
    <row r="1077" s="138" customFormat="1" ht="15.95" customHeight="1"/>
    <row r="1078" s="138" customFormat="1" ht="15.95" customHeight="1"/>
    <row r="1079" s="138" customFormat="1" ht="15.95" customHeight="1"/>
    <row r="1080" s="138" customFormat="1" ht="15.95" customHeight="1"/>
    <row r="1081" s="138" customFormat="1" ht="15.95" customHeight="1"/>
    <row r="1082" s="138" customFormat="1" ht="15.95" customHeight="1"/>
    <row r="1083" s="138" customFormat="1" ht="15.95" customHeight="1"/>
    <row r="1084" s="138" customFormat="1" ht="15.95" customHeight="1"/>
    <row r="1085" s="138" customFormat="1" ht="15.95" customHeight="1"/>
    <row r="1086" s="138" customFormat="1" ht="15.95" customHeight="1"/>
    <row r="1087" s="138" customFormat="1" ht="15.95" customHeight="1"/>
    <row r="1088" s="138" customFormat="1" ht="15.95" customHeight="1"/>
    <row r="1089" s="138" customFormat="1" ht="15.95" customHeight="1"/>
    <row r="1090" s="138" customFormat="1" ht="15.95" customHeight="1"/>
    <row r="1091" s="138" customFormat="1" ht="15.95" customHeight="1"/>
    <row r="1092" s="138" customFormat="1" ht="15.95" customHeight="1"/>
    <row r="1093" s="138" customFormat="1" ht="15.95" customHeight="1"/>
    <row r="1094" s="138" customFormat="1" ht="15.95" customHeight="1"/>
    <row r="1095" s="138" customFormat="1" ht="15.95" customHeight="1"/>
    <row r="1096" s="138" customFormat="1" ht="15.95" customHeight="1"/>
    <row r="1097" s="138" customFormat="1" ht="15.95" customHeight="1"/>
    <row r="1098" s="138" customFormat="1" ht="15.95" customHeight="1"/>
    <row r="1099" s="138" customFormat="1" ht="15.95" customHeight="1"/>
    <row r="1100" s="138" customFormat="1" ht="15.95" customHeight="1"/>
    <row r="1101" s="138" customFormat="1" ht="15.95" customHeight="1"/>
    <row r="1102" s="138" customFormat="1" ht="15.95" customHeight="1"/>
    <row r="1103" s="138" customFormat="1" ht="15.95" customHeight="1"/>
    <row r="1104" s="138" customFormat="1" ht="15.95" customHeight="1"/>
    <row r="1105" s="138" customFormat="1" ht="15.95" customHeight="1"/>
    <row r="1106" s="138" customFormat="1" ht="15.95" customHeight="1"/>
    <row r="1107" s="138" customFormat="1" ht="15.95" customHeight="1"/>
    <row r="1108" s="138" customFormat="1" ht="15.95" customHeight="1"/>
    <row r="1109" s="138" customFormat="1" ht="15.95" customHeight="1"/>
    <row r="1110" s="138" customFormat="1" ht="15.95" customHeight="1"/>
    <row r="1111" s="138" customFormat="1" ht="15.95" customHeight="1"/>
    <row r="1112" s="138" customFormat="1" ht="15.95" customHeight="1"/>
    <row r="1113" s="138" customFormat="1" ht="15.95" customHeight="1"/>
    <row r="1114" s="138" customFormat="1" ht="15.95" customHeight="1"/>
    <row r="1115" s="138" customFormat="1" ht="15.95" customHeight="1"/>
    <row r="1116" s="138" customFormat="1" ht="15.95" customHeight="1"/>
    <row r="1117" s="138" customFormat="1" ht="15.95" customHeight="1"/>
    <row r="1118" s="138" customFormat="1" ht="15.95" customHeight="1"/>
    <row r="1119" s="138" customFormat="1" ht="15.95" customHeight="1"/>
    <row r="1120" s="138" customFormat="1" ht="15.95" customHeight="1"/>
    <row r="1121" s="138" customFormat="1" ht="15.95" customHeight="1"/>
    <row r="1122" s="138" customFormat="1" ht="15.95" customHeight="1"/>
    <row r="1123" s="138" customFormat="1" ht="15.95" customHeight="1"/>
    <row r="1124" s="138" customFormat="1" ht="15.95" customHeight="1"/>
    <row r="1125" s="138" customFormat="1" ht="15.95" customHeight="1"/>
    <row r="1126" s="138" customFormat="1" ht="15.95" customHeight="1"/>
    <row r="1127" s="138" customFormat="1" ht="15.95" customHeight="1"/>
    <row r="1128" s="138" customFormat="1" ht="15.95" customHeight="1"/>
    <row r="1129" s="138" customFormat="1" ht="15.95" customHeight="1"/>
    <row r="1130" s="138" customFormat="1" ht="15.95" customHeight="1"/>
    <row r="1131" s="138" customFormat="1" ht="15.95" customHeight="1"/>
    <row r="1132" s="138" customFormat="1" ht="15.95" customHeight="1"/>
    <row r="1133" s="138" customFormat="1" ht="15.95" customHeight="1"/>
    <row r="1134" s="138" customFormat="1" ht="15.95" customHeight="1"/>
    <row r="1135" s="138" customFormat="1" ht="15.95" customHeight="1"/>
    <row r="1136" s="138" customFormat="1" ht="15.95" customHeight="1"/>
    <row r="1137" s="138" customFormat="1" ht="15.95" customHeight="1"/>
    <row r="1138" s="138" customFormat="1" ht="15.95" customHeight="1"/>
    <row r="1139" s="138" customFormat="1" ht="15.95" customHeight="1"/>
    <row r="1140" s="138" customFormat="1" ht="15.95" customHeight="1"/>
    <row r="1141" s="138" customFormat="1" ht="15.95" customHeight="1"/>
    <row r="1142" s="138" customFormat="1" ht="15.95" customHeight="1"/>
    <row r="1143" s="138" customFormat="1" ht="15.95" customHeight="1"/>
    <row r="1144" s="138" customFormat="1" ht="15.95" customHeight="1"/>
    <row r="1145" s="138" customFormat="1" ht="15.95" customHeight="1"/>
    <row r="1146" s="138" customFormat="1" ht="15.95" customHeight="1"/>
    <row r="1147" s="138" customFormat="1" ht="15.95" customHeight="1"/>
    <row r="1148" s="138" customFormat="1" ht="15.95" customHeight="1"/>
    <row r="1149" s="138" customFormat="1" ht="15.95" customHeight="1"/>
    <row r="1150" s="138" customFormat="1" ht="15.95" customHeight="1"/>
    <row r="1151" s="138" customFormat="1" ht="15.95" customHeight="1"/>
    <row r="1152" s="138" customFormat="1" ht="15.95" customHeight="1"/>
    <row r="1153" s="138" customFormat="1" ht="15.95" customHeight="1"/>
    <row r="1154" s="138" customFormat="1" ht="15.95" customHeight="1"/>
    <row r="1155" s="138" customFormat="1" ht="15.95" customHeight="1"/>
    <row r="1156" s="138" customFormat="1" ht="15.95" customHeight="1"/>
    <row r="1157" s="138" customFormat="1" ht="15.95" customHeight="1"/>
    <row r="1158" s="138" customFormat="1" ht="15.95" customHeight="1"/>
    <row r="1159" s="138" customFormat="1" ht="15.95" customHeight="1"/>
    <row r="1160" s="138" customFormat="1" ht="15.95" customHeight="1"/>
    <row r="1161" s="138" customFormat="1" ht="15.95" customHeight="1"/>
    <row r="1162" s="138" customFormat="1" ht="15.95" customHeight="1"/>
    <row r="1163" s="138" customFormat="1" ht="15.95" customHeight="1"/>
    <row r="1164" s="138" customFormat="1" ht="15.95" customHeight="1"/>
    <row r="1165" s="138" customFormat="1" ht="15.95" customHeight="1"/>
    <row r="1166" s="138" customFormat="1" ht="15.95" customHeight="1"/>
    <row r="1167" s="138" customFormat="1" ht="15.95" customHeight="1"/>
    <row r="1168" s="138" customFormat="1" ht="15.95" customHeight="1"/>
    <row r="1169" s="138" customFormat="1" ht="15.95" customHeight="1"/>
    <row r="1170" s="138" customFormat="1" ht="15.95" customHeight="1"/>
    <row r="1171" s="138" customFormat="1" ht="15.95" customHeight="1"/>
    <row r="1172" s="138" customFormat="1" ht="15.95" customHeight="1"/>
    <row r="1173" s="138" customFormat="1" ht="15.95" customHeight="1"/>
    <row r="1174" s="138" customFormat="1" ht="15.95" customHeight="1"/>
    <row r="1175" s="138" customFormat="1" ht="15.95" customHeight="1"/>
    <row r="1176" s="138" customFormat="1" ht="15.95" customHeight="1"/>
    <row r="1177" s="138" customFormat="1" ht="15.95" customHeight="1"/>
    <row r="1178" s="138" customFormat="1" ht="15.95" customHeight="1"/>
    <row r="1179" s="138" customFormat="1" ht="15.95" customHeight="1"/>
    <row r="1180" s="138" customFormat="1" ht="15.95" customHeight="1"/>
    <row r="1181" s="138" customFormat="1" ht="15.95" customHeight="1"/>
    <row r="1182" s="138" customFormat="1" ht="15.95" customHeight="1"/>
    <row r="1183" s="138" customFormat="1" ht="15.95" customHeight="1"/>
    <row r="1184" s="138" customFormat="1" ht="15.95" customHeight="1"/>
    <row r="1185" s="138" customFormat="1" ht="15.95" customHeight="1"/>
    <row r="1186" s="138" customFormat="1" ht="15.95" customHeight="1"/>
    <row r="1187" s="138" customFormat="1" ht="15.95" customHeight="1"/>
    <row r="1188" s="138" customFormat="1" ht="15.95" customHeight="1"/>
    <row r="1189" s="138" customFormat="1" ht="15.95" customHeight="1"/>
    <row r="1190" s="138" customFormat="1" ht="15.95" customHeight="1"/>
    <row r="1191" s="138" customFormat="1" ht="15.95" customHeight="1"/>
    <row r="1192" s="138" customFormat="1" ht="15.95" customHeight="1"/>
    <row r="1193" s="138" customFormat="1" ht="15.95" customHeight="1"/>
    <row r="1194" s="138" customFormat="1" ht="15.95" customHeight="1"/>
    <row r="1195" s="138" customFormat="1" ht="15.95" customHeight="1"/>
    <row r="1196" s="138" customFormat="1" ht="15.95" customHeight="1"/>
    <row r="1197" s="138" customFormat="1" ht="15.95" customHeight="1"/>
    <row r="1198" s="138" customFormat="1" ht="15.95" customHeight="1"/>
    <row r="1199" s="138" customFormat="1" ht="15.95" customHeight="1"/>
    <row r="1200" s="138" customFormat="1" ht="15.95" customHeight="1"/>
    <row r="1201" s="138" customFormat="1" ht="15.95" customHeight="1"/>
    <row r="1202" s="138" customFormat="1" ht="15.95" customHeight="1"/>
    <row r="1203" s="138" customFormat="1" ht="15.95" customHeight="1"/>
    <row r="1204" s="138" customFormat="1" ht="15.95" customHeight="1"/>
    <row r="1205" s="138" customFormat="1" ht="15.95" customHeight="1"/>
    <row r="1206" s="138" customFormat="1" ht="15.95" customHeight="1"/>
    <row r="1207" s="138" customFormat="1" ht="15.95" customHeight="1"/>
    <row r="1208" s="138" customFormat="1" ht="15.95" customHeight="1"/>
    <row r="1209" s="138" customFormat="1" ht="15.95" customHeight="1"/>
    <row r="1210" s="138" customFormat="1" ht="15.95" customHeight="1"/>
    <row r="1211" s="138" customFormat="1" ht="15.95" customHeight="1"/>
    <row r="1212" s="138" customFormat="1" ht="15.95" customHeight="1"/>
    <row r="1213" s="138" customFormat="1" ht="15.95" customHeight="1"/>
    <row r="1214" s="138" customFormat="1" ht="15.95" customHeight="1"/>
    <row r="1215" s="138" customFormat="1" ht="15.95" customHeight="1"/>
    <row r="1216" s="138" customFormat="1" ht="15.95" customHeight="1"/>
    <row r="1217" s="138" customFormat="1" ht="15.95" customHeight="1"/>
    <row r="1218" s="138" customFormat="1" ht="15.95" customHeight="1"/>
    <row r="1219" s="138" customFormat="1" ht="15.95" customHeight="1"/>
    <row r="1220" s="138" customFormat="1" ht="15.95" customHeight="1"/>
    <row r="1221" s="138" customFormat="1" ht="15.95" customHeight="1"/>
    <row r="1222" s="138" customFormat="1" ht="15.95" customHeight="1"/>
    <row r="1223" s="138" customFormat="1" ht="15.95" customHeight="1"/>
    <row r="1224" s="138" customFormat="1" ht="15.95" customHeight="1"/>
    <row r="1225" s="138" customFormat="1" ht="15.95" customHeight="1"/>
    <row r="1226" s="138" customFormat="1" ht="15.95" customHeight="1"/>
    <row r="1227" s="138" customFormat="1" ht="15.95" customHeight="1"/>
    <row r="1228" s="138" customFormat="1" ht="15.95" customHeight="1"/>
    <row r="1229" s="138" customFormat="1" ht="15.95" customHeight="1"/>
    <row r="1230" s="138" customFormat="1" ht="15.95" customHeight="1"/>
    <row r="1231" s="138" customFormat="1" ht="15.95" customHeight="1"/>
    <row r="1232" s="138" customFormat="1" ht="15.95" customHeight="1"/>
    <row r="1233" s="138" customFormat="1" ht="15.95" customHeight="1"/>
    <row r="1234" s="138" customFormat="1" ht="15.95" customHeight="1"/>
    <row r="1235" s="138" customFormat="1" ht="15.95" customHeight="1"/>
    <row r="1236" s="138" customFormat="1" ht="15.95" customHeight="1"/>
    <row r="1237" s="138" customFormat="1" ht="15.95" customHeight="1"/>
    <row r="1238" s="138" customFormat="1" ht="15.95" customHeight="1"/>
    <row r="1239" s="138" customFormat="1" ht="15.95" customHeight="1"/>
    <row r="1240" s="138" customFormat="1" ht="15.95" customHeight="1"/>
    <row r="1241" s="138" customFormat="1" ht="15.95" customHeight="1"/>
    <row r="1242" s="138" customFormat="1" ht="15.95" customHeight="1"/>
    <row r="1243" s="138" customFormat="1" ht="15.95" customHeight="1"/>
    <row r="1244" s="138" customFormat="1" ht="15.95" customHeight="1"/>
    <row r="1245" s="138" customFormat="1" ht="15.95" customHeight="1"/>
    <row r="1246" s="138" customFormat="1" ht="15.95" customHeight="1"/>
    <row r="1247" s="138" customFormat="1" ht="15.95" customHeight="1"/>
    <row r="1248" s="138" customFormat="1" ht="15.95" customHeight="1"/>
    <row r="1249" s="138" customFormat="1" ht="15.95" customHeight="1"/>
    <row r="1250" s="138" customFormat="1" ht="15.95" customHeight="1"/>
    <row r="1251" s="138" customFormat="1" ht="15.95" customHeight="1"/>
    <row r="1252" s="138" customFormat="1" ht="15.95" customHeight="1"/>
    <row r="1253" s="138" customFormat="1" ht="15.95" customHeight="1"/>
    <row r="1254" s="138" customFormat="1" ht="15.95" customHeight="1"/>
    <row r="1255" s="138" customFormat="1" ht="15.95" customHeight="1"/>
    <row r="1256" s="138" customFormat="1" ht="15.95" customHeight="1"/>
    <row r="1257" s="138" customFormat="1" ht="15.95" customHeight="1"/>
    <row r="1258" s="138" customFormat="1" ht="15.95" customHeight="1"/>
    <row r="1259" s="138" customFormat="1" ht="15.95" customHeight="1"/>
    <row r="1260" s="138" customFormat="1" ht="15.95" customHeight="1"/>
    <row r="1261" s="138" customFormat="1" ht="15.95" customHeight="1"/>
    <row r="1262" s="138" customFormat="1" ht="15.95" customHeight="1"/>
    <row r="1263" s="138" customFormat="1" ht="15.95" customHeight="1"/>
    <row r="1264" s="138" customFormat="1" ht="15.95" customHeight="1"/>
    <row r="1265" s="138" customFormat="1" ht="15.95" customHeight="1"/>
    <row r="1266" s="138" customFormat="1" ht="15.95" customHeight="1"/>
    <row r="1267" s="138" customFormat="1" ht="15.95" customHeight="1"/>
    <row r="1268" s="138" customFormat="1" ht="15.95" customHeight="1"/>
    <row r="1269" s="138" customFormat="1" ht="15.95" customHeight="1"/>
    <row r="1270" s="138" customFormat="1" ht="15.95" customHeight="1"/>
    <row r="1271" s="138" customFormat="1" ht="15.95" customHeight="1"/>
    <row r="1272" s="138" customFormat="1" ht="15.95" customHeight="1"/>
    <row r="1273" s="138" customFormat="1" ht="15.95" customHeight="1"/>
    <row r="1274" s="138" customFormat="1" ht="15.95" customHeight="1"/>
    <row r="1275" s="138" customFormat="1" ht="15.95" customHeight="1"/>
    <row r="1276" s="138" customFormat="1" ht="15.95" customHeight="1"/>
    <row r="1277" s="138" customFormat="1" ht="15.95" customHeight="1"/>
    <row r="1278" s="138" customFormat="1" ht="15.95" customHeight="1"/>
    <row r="1279" s="138" customFormat="1" ht="15.95" customHeight="1"/>
    <row r="1280" s="138" customFormat="1" ht="15.95" customHeight="1"/>
    <row r="1281" s="138" customFormat="1" ht="15.95" customHeight="1"/>
    <row r="1282" s="138" customFormat="1" ht="15.95" customHeight="1"/>
    <row r="1283" s="138" customFormat="1" ht="15.95" customHeight="1"/>
    <row r="1284" s="138" customFormat="1" ht="15.95" customHeight="1"/>
    <row r="1285" s="138" customFormat="1" ht="15.95" customHeight="1"/>
    <row r="1286" s="138" customFormat="1" ht="15.95" customHeight="1"/>
    <row r="1287" s="138" customFormat="1" ht="15.95" customHeight="1"/>
    <row r="1288" s="138" customFormat="1" ht="15.95" customHeight="1"/>
    <row r="1289" s="138" customFormat="1" ht="15.95" customHeight="1"/>
    <row r="1290" s="138" customFormat="1" ht="15.95" customHeight="1"/>
    <row r="1291" s="138" customFormat="1" ht="15.95" customHeight="1"/>
    <row r="1292" s="138" customFormat="1" ht="15.95" customHeight="1"/>
    <row r="1293" s="138" customFormat="1" ht="15.95" customHeight="1"/>
    <row r="1294" s="138" customFormat="1" ht="15.95" customHeight="1"/>
    <row r="1295" s="138" customFormat="1" ht="15.95" customHeight="1"/>
    <row r="1296" s="138" customFormat="1" ht="15.95" customHeight="1"/>
    <row r="1297" s="138" customFormat="1" ht="15.95" customHeight="1"/>
    <row r="1298" s="138" customFormat="1" ht="15.95" customHeight="1"/>
    <row r="1299" s="138" customFormat="1" ht="15.95" customHeight="1"/>
    <row r="1300" s="138" customFormat="1" ht="15.95" customHeight="1"/>
    <row r="1301" s="138" customFormat="1" ht="15.95" customHeight="1"/>
    <row r="1302" s="138" customFormat="1" ht="15.95" customHeight="1"/>
    <row r="1303" s="138" customFormat="1" ht="15.95" customHeight="1"/>
    <row r="1304" s="138" customFormat="1" ht="15.95" customHeight="1"/>
    <row r="1305" s="138" customFormat="1" ht="15.95" customHeight="1"/>
    <row r="1306" s="138" customFormat="1" ht="15.95" customHeight="1"/>
    <row r="1307" s="138" customFormat="1" ht="15.95" customHeight="1"/>
    <row r="1308" s="138" customFormat="1" ht="15.95" customHeight="1"/>
    <row r="1309" s="138" customFormat="1" ht="15.95" customHeight="1"/>
    <row r="1310" s="138" customFormat="1" ht="15.95" customHeight="1"/>
    <row r="1311" s="138" customFormat="1" ht="15.95" customHeight="1"/>
    <row r="1312" s="138" customFormat="1" ht="15.95" customHeight="1"/>
    <row r="1313" s="138" customFormat="1" ht="15.95" customHeight="1"/>
    <row r="1314" s="138" customFormat="1" ht="15.95" customHeight="1"/>
    <row r="1315" s="138" customFormat="1" ht="15.95" customHeight="1"/>
    <row r="1316" s="138" customFormat="1" ht="15.95" customHeight="1"/>
    <row r="1317" s="138" customFormat="1" ht="15.95" customHeight="1"/>
    <row r="1318" s="138" customFormat="1" ht="15.95" customHeight="1"/>
    <row r="1319" s="138" customFormat="1" ht="15.95" customHeight="1"/>
    <row r="1320" s="138" customFormat="1" ht="15.95" customHeight="1"/>
    <row r="1321" s="138" customFormat="1" ht="15.95" customHeight="1"/>
    <row r="1322" s="138" customFormat="1" ht="15.95" customHeight="1"/>
    <row r="1323" s="138" customFormat="1" ht="15.95" customHeight="1"/>
    <row r="1324" s="138" customFormat="1" ht="15.95" customHeight="1"/>
    <row r="1325" s="138" customFormat="1" ht="15.95" customHeight="1"/>
    <row r="1326" s="138" customFormat="1" ht="15.95" customHeight="1"/>
    <row r="1327" s="138" customFormat="1" ht="15.95" customHeight="1"/>
    <row r="1328" s="138" customFormat="1" ht="15.95" customHeight="1"/>
    <row r="1329" s="138" customFormat="1" ht="15.95" customHeight="1"/>
    <row r="1330" s="138" customFormat="1" ht="15.95" customHeight="1"/>
    <row r="1331" s="138" customFormat="1" ht="15.95" customHeight="1"/>
    <row r="1332" s="138" customFormat="1" ht="15.95" customHeight="1"/>
    <row r="1333" s="138" customFormat="1" ht="15.95" customHeight="1"/>
    <row r="1334" s="138" customFormat="1" ht="15.95" customHeight="1"/>
    <row r="1335" s="138" customFormat="1" ht="15.95" customHeight="1"/>
    <row r="1336" s="138" customFormat="1" ht="15.95" customHeight="1"/>
    <row r="1337" s="138" customFormat="1" ht="15.95" customHeight="1"/>
    <row r="1338" s="138" customFormat="1" ht="15.95" customHeight="1"/>
    <row r="1339" s="138" customFormat="1" ht="15.95" customHeight="1"/>
    <row r="1340" s="138" customFormat="1" ht="15.95" customHeight="1"/>
    <row r="1341" s="138" customFormat="1" ht="15.95" customHeight="1"/>
    <row r="1342" s="138" customFormat="1" ht="15.95" customHeight="1"/>
    <row r="1343" s="138" customFormat="1" ht="15.95" customHeight="1"/>
    <row r="1344" s="138" customFormat="1" ht="15.95" customHeight="1"/>
    <row r="1345" s="138" customFormat="1" ht="15.95" customHeight="1"/>
    <row r="1346" s="138" customFormat="1" ht="15.95" customHeight="1"/>
    <row r="1347" s="138" customFormat="1" ht="15.95" customHeight="1"/>
    <row r="1348" s="138" customFormat="1" ht="15.95" customHeight="1"/>
    <row r="1349" s="138" customFormat="1" ht="15.95" customHeight="1"/>
    <row r="1350" s="138" customFormat="1" ht="15.95" customHeight="1"/>
    <row r="1351" s="138" customFormat="1" ht="15.95" customHeight="1"/>
    <row r="1352" s="138" customFormat="1" ht="15.95" customHeight="1"/>
    <row r="1353" s="138" customFormat="1" ht="15.95" customHeight="1"/>
    <row r="1354" s="138" customFormat="1" ht="15.95" customHeight="1"/>
    <row r="1355" s="138" customFormat="1" ht="15.95" customHeight="1"/>
    <row r="1356" s="138" customFormat="1" ht="15.95" customHeight="1"/>
    <row r="1357" s="138" customFormat="1" ht="15.95" customHeight="1"/>
    <row r="1358" s="138" customFormat="1" ht="15.95" customHeight="1"/>
    <row r="1359" s="138" customFormat="1" ht="15.95" customHeight="1"/>
    <row r="1360" s="138" customFormat="1" ht="15.95" customHeight="1"/>
    <row r="1361" s="138" customFormat="1" ht="15.95" customHeight="1"/>
    <row r="1362" s="138" customFormat="1" ht="15.95" customHeight="1"/>
    <row r="1363" s="138" customFormat="1" ht="15.95" customHeight="1"/>
    <row r="1364" s="138" customFormat="1" ht="15.95" customHeight="1"/>
    <row r="1365" s="138" customFormat="1" ht="15.95" customHeight="1"/>
    <row r="1366" s="138" customFormat="1" ht="15.95" customHeight="1"/>
    <row r="1367" s="138" customFormat="1" ht="15.95" customHeight="1"/>
    <row r="1368" s="138" customFormat="1" ht="15.95" customHeight="1"/>
    <row r="1369" s="138" customFormat="1" ht="15.95" customHeight="1"/>
    <row r="1370" s="138" customFormat="1" ht="15.95" customHeight="1"/>
    <row r="1371" s="138" customFormat="1" ht="15.95" customHeight="1"/>
    <row r="1372" s="138" customFormat="1" ht="15.95" customHeight="1"/>
    <row r="1373" s="138" customFormat="1" ht="15.95" customHeight="1"/>
    <row r="1374" s="138" customFormat="1" ht="15.95" customHeight="1"/>
    <row r="1375" s="138" customFormat="1" ht="15.95" customHeight="1"/>
    <row r="1376" s="138" customFormat="1" ht="15.95" customHeight="1"/>
    <row r="1377" s="138" customFormat="1" ht="15.95" customHeight="1"/>
    <row r="1378" s="138" customFormat="1" ht="15.95" customHeight="1"/>
    <row r="1379" s="138" customFormat="1" ht="15.95" customHeight="1"/>
    <row r="1380" s="138" customFormat="1" ht="15.95" customHeight="1"/>
    <row r="1381" s="138" customFormat="1" ht="15.95" customHeight="1"/>
    <row r="1382" s="138" customFormat="1" ht="15.95" customHeight="1"/>
    <row r="1383" s="138" customFormat="1" ht="15.95" customHeight="1"/>
    <row r="1384" s="138" customFormat="1" ht="15.95" customHeight="1"/>
    <row r="1385" s="138" customFormat="1" ht="15.95" customHeight="1"/>
    <row r="1386" s="138" customFormat="1" ht="15.95" customHeight="1"/>
    <row r="1387" s="138" customFormat="1" ht="15.95" customHeight="1"/>
    <row r="1388" s="138" customFormat="1" ht="15.95" customHeight="1"/>
    <row r="1389" s="138" customFormat="1" ht="15.95" customHeight="1"/>
    <row r="1390" s="138" customFormat="1" ht="15.95" customHeight="1"/>
    <row r="1391" s="138" customFormat="1" ht="15.95" customHeight="1"/>
    <row r="1392" s="138" customFormat="1" ht="15.95" customHeight="1"/>
    <row r="1393" s="138" customFormat="1" ht="15.95" customHeight="1"/>
    <row r="1394" s="138" customFormat="1" ht="15.95" customHeight="1"/>
    <row r="1395" s="138" customFormat="1" ht="15.95" customHeight="1"/>
    <row r="1396" s="138" customFormat="1" ht="15.95" customHeight="1"/>
    <row r="1397" s="138" customFormat="1" ht="15.95" customHeight="1"/>
    <row r="1398" s="138" customFormat="1" ht="15.95" customHeight="1"/>
    <row r="1399" s="138" customFormat="1" ht="15.95" customHeight="1"/>
    <row r="1400" s="138" customFormat="1" ht="15.95" customHeight="1"/>
    <row r="1401" s="138" customFormat="1" ht="15.95" customHeight="1"/>
    <row r="1402" s="138" customFormat="1" ht="15.95" customHeight="1"/>
    <row r="1403" s="138" customFormat="1" ht="15.95" customHeight="1"/>
    <row r="1404" s="138" customFormat="1" ht="15.95" customHeight="1"/>
    <row r="1405" s="138" customFormat="1" ht="15.95" customHeight="1"/>
    <row r="1406" s="138" customFormat="1" ht="15.95" customHeight="1"/>
    <row r="1407" s="138" customFormat="1" ht="15.95" customHeight="1"/>
    <row r="1408" s="138" customFormat="1" ht="15.95" customHeight="1"/>
    <row r="1409" s="138" customFormat="1" ht="15.95" customHeight="1"/>
    <row r="1410" s="138" customFormat="1" ht="15.95" customHeight="1"/>
    <row r="1411" s="138" customFormat="1" ht="15.95" customHeight="1"/>
    <row r="1412" s="138" customFormat="1" ht="15.95" customHeight="1"/>
    <row r="1413" s="138" customFormat="1" ht="15.95" customHeight="1"/>
    <row r="1414" s="138" customFormat="1" ht="15.95" customHeight="1"/>
    <row r="1415" s="138" customFormat="1" ht="15.95" customHeight="1"/>
    <row r="1416" s="138" customFormat="1" ht="15.95" customHeight="1"/>
    <row r="1417" s="138" customFormat="1" ht="15.95" customHeight="1"/>
    <row r="1418" s="138" customFormat="1" ht="15.95" customHeight="1"/>
    <row r="1419" s="138" customFormat="1" ht="15.95" customHeight="1"/>
    <row r="1420" s="138" customFormat="1" ht="15.95" customHeight="1"/>
    <row r="1421" s="138" customFormat="1" ht="15.95" customHeight="1"/>
    <row r="1422" s="138" customFormat="1" ht="15.95" customHeight="1"/>
    <row r="1423" s="138" customFormat="1" ht="15.95" customHeight="1"/>
    <row r="1424" s="138" customFormat="1" ht="15.95" customHeight="1"/>
    <row r="1425" s="138" customFormat="1" ht="15.95" customHeight="1"/>
    <row r="1426" s="138" customFormat="1" ht="15.95" customHeight="1"/>
    <row r="1427" s="138" customFormat="1" ht="15.95" customHeight="1"/>
    <row r="1428" s="138" customFormat="1" ht="15.95" customHeight="1"/>
    <row r="1429" s="138" customFormat="1" ht="15.95" customHeight="1"/>
    <row r="1430" s="138" customFormat="1" ht="15.95" customHeight="1"/>
    <row r="1431" s="138" customFormat="1" ht="15.95" customHeight="1"/>
    <row r="1432" s="138" customFormat="1" ht="15.95" customHeight="1"/>
    <row r="1433" s="138" customFormat="1" ht="15.95" customHeight="1"/>
    <row r="1434" s="138" customFormat="1" ht="15.95" customHeight="1"/>
    <row r="1435" s="138" customFormat="1" ht="15.95" customHeight="1"/>
    <row r="1436" s="138" customFormat="1" ht="15.95" customHeight="1"/>
    <row r="1437" s="138" customFormat="1" ht="15.95" customHeight="1"/>
    <row r="1438" s="138" customFormat="1" ht="15.95" customHeight="1"/>
    <row r="1439" s="138" customFormat="1" ht="15.95" customHeight="1"/>
    <row r="1440" s="138" customFormat="1" ht="15.95" customHeight="1"/>
    <row r="1441" s="138" customFormat="1" ht="15.95" customHeight="1"/>
    <row r="1442" s="138" customFormat="1" ht="15.95" customHeight="1"/>
    <row r="1443" s="138" customFormat="1" ht="15.95" customHeight="1"/>
    <row r="1444" s="138" customFormat="1" ht="15.95" customHeight="1"/>
    <row r="1445" s="138" customFormat="1" ht="15.95" customHeight="1"/>
    <row r="1446" s="138" customFormat="1" ht="15.95" customHeight="1"/>
    <row r="1447" s="138" customFormat="1" ht="15.95" customHeight="1"/>
    <row r="1448" s="138" customFormat="1" ht="15.95" customHeight="1"/>
    <row r="1449" s="138" customFormat="1" ht="15.95" customHeight="1"/>
    <row r="1450" s="138" customFormat="1" ht="15.95" customHeight="1"/>
    <row r="1451" s="138" customFormat="1" ht="15.95" customHeight="1"/>
    <row r="1452" s="138" customFormat="1" ht="15.95" customHeight="1"/>
    <row r="1453" s="138" customFormat="1" ht="15.95" customHeight="1"/>
    <row r="1454" s="138" customFormat="1" ht="15.95" customHeight="1"/>
    <row r="1455" s="138" customFormat="1" ht="15.95" customHeight="1"/>
    <row r="1456" s="138" customFormat="1" ht="15.95" customHeight="1"/>
    <row r="1457" s="138" customFormat="1" ht="15.95" customHeight="1"/>
    <row r="1458" s="138" customFormat="1" ht="15.95" customHeight="1"/>
    <row r="1459" s="138" customFormat="1" ht="15.95" customHeight="1"/>
    <row r="1460" s="138" customFormat="1" ht="15.95" customHeight="1"/>
    <row r="1461" s="138" customFormat="1" ht="15.95" customHeight="1"/>
    <row r="1462" s="138" customFormat="1" ht="15.95" customHeight="1"/>
    <row r="1463" s="138" customFormat="1" ht="15.95" customHeight="1"/>
    <row r="1464" s="138" customFormat="1" ht="15.95" customHeight="1"/>
    <row r="1465" s="138" customFormat="1" ht="15.95" customHeight="1"/>
    <row r="1466" s="138" customFormat="1" ht="15.95" customHeight="1"/>
    <row r="1467" s="138" customFormat="1" ht="15.95" customHeight="1"/>
    <row r="1468" s="138" customFormat="1" ht="15.95" customHeight="1"/>
    <row r="1469" s="138" customFormat="1" ht="15.95" customHeight="1"/>
    <row r="1470" s="138" customFormat="1" ht="15.95" customHeight="1"/>
    <row r="1471" s="138" customFormat="1" ht="15.95" customHeight="1"/>
    <row r="1472" s="138" customFormat="1" ht="15.95" customHeight="1"/>
    <row r="1473" s="138" customFormat="1" ht="15.95" customHeight="1"/>
    <row r="1474" s="138" customFormat="1" ht="15.95" customHeight="1"/>
    <row r="1475" s="138" customFormat="1" ht="15.95" customHeight="1"/>
    <row r="1476" s="138" customFormat="1" ht="15.95" customHeight="1"/>
    <row r="1477" s="138" customFormat="1" ht="15.95" customHeight="1"/>
    <row r="1478" s="138" customFormat="1" ht="15.95" customHeight="1"/>
    <row r="1479" s="138" customFormat="1" ht="15.95" customHeight="1"/>
    <row r="1480" s="138" customFormat="1" ht="15.95" customHeight="1"/>
    <row r="1481" s="138" customFormat="1" ht="15.95" customHeight="1"/>
    <row r="1482" s="138" customFormat="1" ht="15.95" customHeight="1"/>
    <row r="1483" s="138" customFormat="1" ht="15.95" customHeight="1"/>
    <row r="1484" s="138" customFormat="1" ht="15.95" customHeight="1"/>
    <row r="1485" s="138" customFormat="1" ht="15.95" customHeight="1"/>
    <row r="1486" s="138" customFormat="1" ht="15.95" customHeight="1"/>
    <row r="1487" s="138" customFormat="1" ht="15.95" customHeight="1"/>
    <row r="1488" s="138" customFormat="1" ht="15.95" customHeight="1"/>
    <row r="1489" s="138" customFormat="1" ht="15.95" customHeight="1"/>
    <row r="1490" s="138" customFormat="1" ht="15.95" customHeight="1"/>
    <row r="1491" s="138" customFormat="1" ht="15.95" customHeight="1"/>
    <row r="1492" s="138" customFormat="1" ht="15.95" customHeight="1"/>
    <row r="1493" s="138" customFormat="1" ht="15.95" customHeight="1"/>
    <row r="1494" s="138" customFormat="1" ht="15.95" customHeight="1"/>
    <row r="1495" s="138" customFormat="1" ht="15.95" customHeight="1"/>
    <row r="1496" s="138" customFormat="1" ht="15.95" customHeight="1"/>
    <row r="1497" s="138" customFormat="1" ht="15.95" customHeight="1"/>
    <row r="1498" s="138" customFormat="1" ht="15.95" customHeight="1"/>
    <row r="1499" s="138" customFormat="1" ht="15.95" customHeight="1"/>
    <row r="1500" s="138" customFormat="1" ht="15.95" customHeight="1"/>
    <row r="1501" s="138" customFormat="1" ht="15.95" customHeight="1"/>
    <row r="1502" s="138" customFormat="1" ht="15.95" customHeight="1"/>
    <row r="1503" s="138" customFormat="1" ht="15.95" customHeight="1"/>
    <row r="1504" s="138" customFormat="1" ht="15.95" customHeight="1"/>
    <row r="1505" s="138" customFormat="1" ht="15.95" customHeight="1"/>
    <row r="1506" s="138" customFormat="1" ht="15.95" customHeight="1"/>
    <row r="1507" s="138" customFormat="1" ht="15.95" customHeight="1"/>
    <row r="1508" s="138" customFormat="1" ht="15.95" customHeight="1"/>
    <row r="1509" s="138" customFormat="1" ht="15.95" customHeight="1"/>
    <row r="1510" s="138" customFormat="1" ht="15.95" customHeight="1"/>
    <row r="1511" s="138" customFormat="1" ht="15.95" customHeight="1"/>
    <row r="1512" s="138" customFormat="1" ht="15.95" customHeight="1"/>
    <row r="1513" s="138" customFormat="1" ht="15.95" customHeight="1"/>
    <row r="1514" s="138" customFormat="1" ht="15.95" customHeight="1"/>
    <row r="1515" s="138" customFormat="1" ht="15.95" customHeight="1"/>
    <row r="1516" s="138" customFormat="1" ht="15.95" customHeight="1"/>
    <row r="1517" s="138" customFormat="1" ht="15.95" customHeight="1"/>
    <row r="1518" s="138" customFormat="1" ht="15.95" customHeight="1"/>
    <row r="1519" s="138" customFormat="1" ht="15.95" customHeight="1"/>
    <row r="1520" s="138" customFormat="1" ht="15.95" customHeight="1"/>
    <row r="1521" s="138" customFormat="1" ht="15.95" customHeight="1"/>
    <row r="1522" s="138" customFormat="1" ht="15.95" customHeight="1"/>
    <row r="1523" s="138" customFormat="1" ht="15.95" customHeight="1"/>
    <row r="1524" s="138" customFormat="1" ht="15.95" customHeight="1"/>
    <row r="1525" s="138" customFormat="1" ht="15.95" customHeight="1"/>
    <row r="1526" s="138" customFormat="1" ht="15.95" customHeight="1"/>
    <row r="1527" s="138" customFormat="1" ht="15.95" customHeight="1"/>
    <row r="1528" s="138" customFormat="1" ht="15.95" customHeight="1"/>
    <row r="1529" s="138" customFormat="1" ht="15.95" customHeight="1"/>
    <row r="1530" s="138" customFormat="1" ht="15.95" customHeight="1"/>
    <row r="1531" s="138" customFormat="1" ht="15.95" customHeight="1"/>
    <row r="1532" s="138" customFormat="1" ht="15.95" customHeight="1"/>
    <row r="1533" s="138" customFormat="1" ht="15.95" customHeight="1"/>
    <row r="1534" s="138" customFormat="1" ht="15.95" customHeight="1"/>
    <row r="1535" s="138" customFormat="1" ht="15.95" customHeight="1"/>
    <row r="1536" s="138" customFormat="1" ht="15.95" customHeight="1"/>
    <row r="1537" s="138" customFormat="1" ht="15.95" customHeight="1"/>
    <row r="1538" s="138" customFormat="1" ht="15.95" customHeight="1"/>
    <row r="1539" s="138" customFormat="1" ht="15.95" customHeight="1"/>
    <row r="1540" s="138" customFormat="1" ht="15.95" customHeight="1"/>
    <row r="1541" s="138" customFormat="1" ht="15.95" customHeight="1"/>
    <row r="1542" s="138" customFormat="1" ht="15.95" customHeight="1"/>
    <row r="1543" s="138" customFormat="1" ht="15.95" customHeight="1"/>
    <row r="1544" s="138" customFormat="1" ht="15.95" customHeight="1"/>
    <row r="1545" s="138" customFormat="1" ht="15.95" customHeight="1"/>
    <row r="1546" s="138" customFormat="1" ht="15.95" customHeight="1"/>
    <row r="1547" s="138" customFormat="1" ht="15.95" customHeight="1"/>
    <row r="1548" s="138" customFormat="1" ht="15.95" customHeight="1"/>
    <row r="1549" s="138" customFormat="1" ht="15.95" customHeight="1"/>
    <row r="1550" s="138" customFormat="1" ht="15.95" customHeight="1"/>
    <row r="1551" s="138" customFormat="1" ht="15.95" customHeight="1"/>
    <row r="1552" s="138" customFormat="1" ht="15.95" customHeight="1"/>
    <row r="1553" s="138" customFormat="1" ht="15.95" customHeight="1"/>
    <row r="1554" s="138" customFormat="1" ht="15.95" customHeight="1"/>
    <row r="1555" s="138" customFormat="1" ht="15.95" customHeight="1"/>
    <row r="1556" s="138" customFormat="1" ht="15.95" customHeight="1"/>
    <row r="1557" s="138" customFormat="1" ht="15.95" customHeight="1"/>
    <row r="1558" s="138" customFormat="1" ht="15.95" customHeight="1"/>
    <row r="1559" s="138" customFormat="1" ht="15.95" customHeight="1"/>
    <row r="1560" s="138" customFormat="1" ht="15.95" customHeight="1"/>
    <row r="1561" s="138" customFormat="1" ht="15.95" customHeight="1"/>
    <row r="1562" s="138" customFormat="1" ht="15.95" customHeight="1"/>
    <row r="1563" s="138" customFormat="1" ht="15.95" customHeight="1"/>
    <row r="1564" s="138" customFormat="1" ht="15.95" customHeight="1"/>
    <row r="1565" s="138" customFormat="1" ht="15.95" customHeight="1"/>
    <row r="1566" s="138" customFormat="1" ht="15.95" customHeight="1"/>
    <row r="1567" s="138" customFormat="1" ht="15.95" customHeight="1"/>
    <row r="1568" s="138" customFormat="1" ht="15.95" customHeight="1"/>
    <row r="1569" s="138" customFormat="1" ht="15.95" customHeight="1"/>
    <row r="1570" s="138" customFormat="1" ht="15.95" customHeight="1"/>
    <row r="1571" s="138" customFormat="1" ht="15.95" customHeight="1"/>
    <row r="1572" s="138" customFormat="1" ht="15.95" customHeight="1"/>
    <row r="1573" s="138" customFormat="1" ht="15.95" customHeight="1"/>
    <row r="1574" s="138" customFormat="1" ht="15.95" customHeight="1"/>
    <row r="1575" s="138" customFormat="1" ht="15.95" customHeight="1"/>
    <row r="1576" s="138" customFormat="1" ht="15.95" customHeight="1"/>
    <row r="1577" s="138" customFormat="1" ht="15.95" customHeight="1"/>
    <row r="1578" s="138" customFormat="1" ht="15.95" customHeight="1"/>
    <row r="1579" s="138" customFormat="1" ht="15.95" customHeight="1"/>
    <row r="1580" s="138" customFormat="1" ht="15.95" customHeight="1"/>
    <row r="1581" s="138" customFormat="1" ht="15.95" customHeight="1"/>
    <row r="1582" s="138" customFormat="1" ht="15.95" customHeight="1"/>
    <row r="1583" s="138" customFormat="1" ht="15.95" customHeight="1"/>
    <row r="1584" s="138" customFormat="1" ht="15.95" customHeight="1"/>
    <row r="1585" s="138" customFormat="1" ht="15.95" customHeight="1"/>
    <row r="1586" s="138" customFormat="1" ht="15.95" customHeight="1"/>
    <row r="1587" s="138" customFormat="1" ht="15.95" customHeight="1"/>
    <row r="1588" s="138" customFormat="1" ht="15.95" customHeight="1"/>
    <row r="1589" s="138" customFormat="1" ht="15.95" customHeight="1"/>
    <row r="1590" s="138" customFormat="1" ht="15.95" customHeight="1"/>
    <row r="1591" s="138" customFormat="1" ht="15.95" customHeight="1"/>
    <row r="1592" s="138" customFormat="1" ht="15.95" customHeight="1"/>
    <row r="1593" s="138" customFormat="1" ht="15.95" customHeight="1"/>
    <row r="1594" s="138" customFormat="1" ht="15.95" customHeight="1"/>
    <row r="1595" s="138" customFormat="1" ht="15.95" customHeight="1"/>
    <row r="1596" s="138" customFormat="1" ht="15.95" customHeight="1"/>
    <row r="1597" s="138" customFormat="1" ht="15.95" customHeight="1"/>
    <row r="1598" s="138" customFormat="1" ht="15.95" customHeight="1"/>
    <row r="1599" s="138" customFormat="1" ht="15.95" customHeight="1"/>
    <row r="1600" s="138" customFormat="1" ht="15.95" customHeight="1"/>
    <row r="1601" s="138" customFormat="1" ht="15.95" customHeight="1"/>
    <row r="1602" s="138" customFormat="1" ht="15.95" customHeight="1"/>
    <row r="1603" s="138" customFormat="1" ht="15.95" customHeight="1"/>
    <row r="1604" s="138" customFormat="1" ht="15.95" customHeight="1"/>
    <row r="1605" s="138" customFormat="1" ht="15.95" customHeight="1"/>
    <row r="1606" s="138" customFormat="1" ht="15.95" customHeight="1"/>
    <row r="1607" s="138" customFormat="1" ht="15.95" customHeight="1"/>
    <row r="1608" s="138" customFormat="1" ht="15.95" customHeight="1"/>
    <row r="1609" s="138" customFormat="1" ht="15.95" customHeight="1"/>
    <row r="1610" s="138" customFormat="1" ht="15.95" customHeight="1"/>
    <row r="1611" s="138" customFormat="1" ht="15.95" customHeight="1"/>
    <row r="1612" s="138" customFormat="1" ht="15.95" customHeight="1"/>
    <row r="1613" s="138" customFormat="1" ht="15.95" customHeight="1"/>
    <row r="1614" s="138" customFormat="1" ht="15.95" customHeight="1"/>
    <row r="1615" s="138" customFormat="1" ht="15.95" customHeight="1"/>
    <row r="1616" s="138" customFormat="1" ht="15.95" customHeight="1"/>
    <row r="1617" s="138" customFormat="1" ht="15.95" customHeight="1"/>
    <row r="1618" s="138" customFormat="1" ht="15.95" customHeight="1"/>
    <row r="1619" s="138" customFormat="1" ht="15.95" customHeight="1"/>
    <row r="1620" s="138" customFormat="1" ht="15.95" customHeight="1"/>
    <row r="1621" s="138" customFormat="1" ht="15.95" customHeight="1"/>
    <row r="1622" s="138" customFormat="1" ht="15.95" customHeight="1"/>
    <row r="1623" s="138" customFormat="1" ht="15.95" customHeight="1"/>
    <row r="1624" s="138" customFormat="1" ht="15.95" customHeight="1"/>
    <row r="1625" s="138" customFormat="1" ht="15.95" customHeight="1"/>
    <row r="1626" s="138" customFormat="1" ht="15.95" customHeight="1"/>
    <row r="1627" s="138" customFormat="1" ht="15.95" customHeight="1"/>
    <row r="1628" s="138" customFormat="1" ht="15.95" customHeight="1"/>
    <row r="1629" s="138" customFormat="1" ht="15.95" customHeight="1"/>
    <row r="1630" s="138" customFormat="1" ht="15.95" customHeight="1"/>
    <row r="1631" s="138" customFormat="1" ht="15.95" customHeight="1"/>
    <row r="1632" s="138" customFormat="1" ht="15.95" customHeight="1"/>
    <row r="1633" s="138" customFormat="1" ht="15.95" customHeight="1"/>
    <row r="1634" s="138" customFormat="1" ht="15.95" customHeight="1"/>
    <row r="1635" s="138" customFormat="1" ht="15.95" customHeight="1"/>
    <row r="1636" s="138" customFormat="1" ht="15.95" customHeight="1"/>
    <row r="1637" s="138" customFormat="1" ht="15.95" customHeight="1"/>
    <row r="1638" s="138" customFormat="1" ht="15.95" customHeight="1"/>
    <row r="1639" s="138" customFormat="1" ht="15.95" customHeight="1"/>
    <row r="1640" s="138" customFormat="1" ht="15.95" customHeight="1"/>
    <row r="1641" s="138" customFormat="1" ht="15.95" customHeight="1"/>
    <row r="1642" s="138" customFormat="1" ht="15.95" customHeight="1"/>
    <row r="1643" s="138" customFormat="1" ht="15.95" customHeight="1"/>
    <row r="1644" s="138" customFormat="1" ht="15.95" customHeight="1"/>
    <row r="1645" s="138" customFormat="1" ht="15.95" customHeight="1"/>
    <row r="1646" s="138" customFormat="1" ht="15.95" customHeight="1"/>
    <row r="1647" s="138" customFormat="1" ht="15.95" customHeight="1"/>
    <row r="1648" s="138" customFormat="1" ht="15.95" customHeight="1"/>
    <row r="1649" s="138" customFormat="1" ht="15.95" customHeight="1"/>
    <row r="1650" s="138" customFormat="1" ht="15.95" customHeight="1"/>
    <row r="1651" s="138" customFormat="1" ht="15.95" customHeight="1"/>
    <row r="1652" s="138" customFormat="1" ht="15.95" customHeight="1"/>
    <row r="1653" s="138" customFormat="1" ht="15.95" customHeight="1"/>
    <row r="1654" s="138" customFormat="1" ht="15.95" customHeight="1"/>
    <row r="1655" s="138" customFormat="1" ht="15.95" customHeight="1"/>
    <row r="1656" s="138" customFormat="1" ht="15.95" customHeight="1"/>
    <row r="1657" s="138" customFormat="1" ht="15.95" customHeight="1"/>
    <row r="1658" s="138" customFormat="1" ht="15.95" customHeight="1"/>
    <row r="1659" s="138" customFormat="1" ht="15.95" customHeight="1"/>
    <row r="1660" s="138" customFormat="1" ht="15.95" customHeight="1"/>
    <row r="1661" s="138" customFormat="1" ht="15.95" customHeight="1"/>
    <row r="1662" s="138" customFormat="1" ht="15.95" customHeight="1"/>
    <row r="1663" s="138" customFormat="1" ht="15.95" customHeight="1"/>
    <row r="1664" s="138" customFormat="1" ht="15.95" customHeight="1"/>
    <row r="1665" s="138" customFormat="1" ht="15.95" customHeight="1"/>
    <row r="1666" s="138" customFormat="1" ht="15.95" customHeight="1"/>
    <row r="1667" s="138" customFormat="1" ht="15.95" customHeight="1"/>
    <row r="1668" s="138" customFormat="1" ht="15.95" customHeight="1"/>
    <row r="1669" s="138" customFormat="1" ht="15.95" customHeight="1"/>
    <row r="1670" s="138" customFormat="1" ht="15.95" customHeight="1"/>
    <row r="1671" s="138" customFormat="1" ht="15.95" customHeight="1"/>
    <row r="1672" s="138" customFormat="1" ht="15.95" customHeight="1"/>
    <row r="1673" s="138" customFormat="1" ht="15.95" customHeight="1"/>
    <row r="1674" s="138" customFormat="1" ht="15.95" customHeight="1"/>
    <row r="1675" s="138" customFormat="1" ht="15.95" customHeight="1"/>
    <row r="1676" s="138" customFormat="1" ht="15.95" customHeight="1"/>
    <row r="1677" s="138" customFormat="1" ht="15.95" customHeight="1"/>
    <row r="1678" s="138" customFormat="1" ht="15.95" customHeight="1"/>
    <row r="1679" s="138" customFormat="1" ht="15.95" customHeight="1"/>
    <row r="1680" s="138" customFormat="1" ht="15.95" customHeight="1"/>
    <row r="1681" s="138" customFormat="1" ht="15.95" customHeight="1"/>
    <row r="1682" s="138" customFormat="1" ht="15.95" customHeight="1"/>
    <row r="1683" s="138" customFormat="1" ht="15.95" customHeight="1"/>
    <row r="1684" s="138" customFormat="1" ht="15.95" customHeight="1"/>
    <row r="1685" s="138" customFormat="1" ht="15.95" customHeight="1"/>
    <row r="1686" s="138" customFormat="1" ht="15.95" customHeight="1"/>
    <row r="1687" s="138" customFormat="1" ht="15.95" customHeight="1"/>
    <row r="1688" s="138" customFormat="1" ht="15.95" customHeight="1"/>
    <row r="1689" s="138" customFormat="1" ht="15.95" customHeight="1"/>
    <row r="1690" s="138" customFormat="1" ht="15.95" customHeight="1"/>
    <row r="1691" s="138" customFormat="1" ht="15.95" customHeight="1"/>
    <row r="1692" s="138" customFormat="1" ht="15.95" customHeight="1"/>
    <row r="1693" s="138" customFormat="1" ht="15.95" customHeight="1"/>
    <row r="1694" s="138" customFormat="1" ht="15.95" customHeight="1"/>
    <row r="1695" s="138" customFormat="1" ht="15.95" customHeight="1"/>
    <row r="1696" s="138" customFormat="1" ht="15.95" customHeight="1"/>
    <row r="1697" s="138" customFormat="1" ht="15.95" customHeight="1"/>
    <row r="1698" s="138" customFormat="1" ht="15.95" customHeight="1"/>
    <row r="1699" s="138" customFormat="1" ht="15.95" customHeight="1"/>
    <row r="1700" s="138" customFormat="1" ht="15.95" customHeight="1"/>
    <row r="1701" s="138" customFormat="1" ht="15.95" customHeight="1"/>
    <row r="1702" s="138" customFormat="1" ht="15.95" customHeight="1"/>
    <row r="1703" s="138" customFormat="1" ht="15.95" customHeight="1"/>
    <row r="1704" s="138" customFormat="1" ht="15.95" customHeight="1"/>
    <row r="1705" s="138" customFormat="1" ht="15.95" customHeight="1"/>
    <row r="1706" s="138" customFormat="1" ht="15.95" customHeight="1"/>
    <row r="1707" s="138" customFormat="1" ht="15.95" customHeight="1"/>
    <row r="1708" s="138" customFormat="1" ht="15.95" customHeight="1"/>
    <row r="1709" s="138" customFormat="1" ht="15.95" customHeight="1"/>
    <row r="1710" s="138" customFormat="1" ht="15.95" customHeight="1"/>
    <row r="1711" s="138" customFormat="1" ht="15.95" customHeight="1"/>
    <row r="1712" s="138" customFormat="1" ht="15.95" customHeight="1"/>
    <row r="1713" s="138" customFormat="1" ht="15.95" customHeight="1"/>
    <row r="1714" s="138" customFormat="1" ht="15.95" customHeight="1"/>
    <row r="1715" s="138" customFormat="1" ht="15.95" customHeight="1"/>
    <row r="1716" s="138" customFormat="1" ht="15.95" customHeight="1"/>
    <row r="1717" s="138" customFormat="1" ht="15.95" customHeight="1"/>
    <row r="1718" s="138" customFormat="1" ht="15.95" customHeight="1"/>
    <row r="1719" s="138" customFormat="1" ht="15.95" customHeight="1"/>
    <row r="1720" s="138" customFormat="1" ht="15.95" customHeight="1"/>
    <row r="1721" s="138" customFormat="1" ht="15.95" customHeight="1"/>
    <row r="1722" s="138" customFormat="1" ht="15.95" customHeight="1"/>
    <row r="1723" s="138" customFormat="1" ht="15.95" customHeight="1"/>
    <row r="1724" s="138" customFormat="1" ht="15.95" customHeight="1"/>
    <row r="1725" s="138" customFormat="1" ht="15.95" customHeight="1"/>
    <row r="1726" s="138" customFormat="1" ht="15.95" customHeight="1"/>
    <row r="1727" s="138" customFormat="1" ht="15.95" customHeight="1"/>
    <row r="1728" s="138" customFormat="1" ht="15.95" customHeight="1"/>
    <row r="1729" s="138" customFormat="1" ht="15.95" customHeight="1"/>
    <row r="1730" s="138" customFormat="1" ht="15.95" customHeight="1"/>
    <row r="1731" s="138" customFormat="1" ht="15.95" customHeight="1"/>
    <row r="1732" s="138" customFormat="1" ht="15.95" customHeight="1"/>
    <row r="1733" s="138" customFormat="1" ht="15.95" customHeight="1"/>
    <row r="1734" s="138" customFormat="1" ht="15.95" customHeight="1"/>
    <row r="1735" s="138" customFormat="1" ht="15.95" customHeight="1"/>
    <row r="1736" s="138" customFormat="1" ht="15.95" customHeight="1"/>
    <row r="1737" s="138" customFormat="1" ht="15.95" customHeight="1"/>
    <row r="1738" s="138" customFormat="1" ht="15.95" customHeight="1"/>
    <row r="1739" s="138" customFormat="1" ht="15.95" customHeight="1"/>
    <row r="1740" s="138" customFormat="1" ht="15.95" customHeight="1"/>
    <row r="1741" s="138" customFormat="1" ht="15.95" customHeight="1"/>
    <row r="1742" s="138" customFormat="1" ht="15.95" customHeight="1"/>
    <row r="1743" s="138" customFormat="1" ht="15.95" customHeight="1"/>
    <row r="1744" s="138" customFormat="1" ht="15.95" customHeight="1"/>
    <row r="1745" spans="1:8" s="138" customFormat="1" ht="15.95" customHeight="1"/>
    <row r="1746" spans="1:8" s="138" customFormat="1" ht="15.95" customHeight="1"/>
    <row r="1747" spans="1:8" s="138" customFormat="1" ht="15.95" customHeight="1"/>
    <row r="1748" spans="1:8" s="138" customFormat="1" ht="15.95" customHeight="1"/>
    <row r="1749" spans="1:8" s="138" customFormat="1" ht="15.95" customHeight="1"/>
    <row r="1750" spans="1:8" s="138" customFormat="1" ht="15.95" customHeight="1"/>
    <row r="1751" spans="1:8" s="138" customFormat="1" ht="15.95" customHeight="1"/>
    <row r="1752" spans="1:8" s="138" customFormat="1" ht="15.95" customHeight="1"/>
    <row r="1753" spans="1:8" s="138" customFormat="1" ht="15.95" customHeight="1"/>
    <row r="1754" spans="1:8" s="138" customFormat="1" ht="15.95" customHeight="1"/>
    <row r="1755" spans="1:8" s="138" customFormat="1" ht="15.95" customHeight="1"/>
    <row r="1756" spans="1:8" s="138" customFormat="1" ht="15.95" customHeight="1"/>
    <row r="1757" spans="1:8" s="138" customFormat="1" ht="15.95" customHeight="1">
      <c r="A1757" s="196"/>
      <c r="B1757" s="196"/>
      <c r="C1757" s="196"/>
      <c r="D1757" s="196"/>
      <c r="E1757" s="196"/>
      <c r="F1757" s="196"/>
      <c r="G1757" s="196"/>
      <c r="H1757" s="196"/>
    </row>
    <row r="1758" spans="1:8" s="138" customFormat="1" ht="15.95" customHeight="1">
      <c r="A1758" s="196"/>
      <c r="B1758" s="196"/>
      <c r="C1758" s="196"/>
      <c r="D1758" s="196"/>
      <c r="E1758" s="196"/>
      <c r="F1758" s="196"/>
      <c r="G1758" s="196"/>
      <c r="H1758" s="196"/>
    </row>
    <row r="1759" spans="1:8" s="138" customFormat="1" ht="15.95" customHeight="1">
      <c r="A1759" s="196"/>
      <c r="B1759" s="196"/>
      <c r="C1759" s="196"/>
      <c r="D1759" s="196"/>
      <c r="E1759" s="196"/>
      <c r="F1759" s="196"/>
      <c r="G1759" s="196"/>
      <c r="H1759" s="196"/>
    </row>
    <row r="1760" spans="1:8" s="138" customFormat="1" ht="15.95" customHeight="1">
      <c r="A1760" s="196"/>
      <c r="B1760" s="196"/>
      <c r="C1760" s="196"/>
      <c r="D1760" s="196"/>
      <c r="E1760" s="196"/>
      <c r="F1760" s="196"/>
      <c r="G1760" s="196"/>
      <c r="H1760" s="196"/>
    </row>
    <row r="1761" spans="1:8" s="138" customFormat="1" ht="15.95" customHeight="1">
      <c r="A1761" s="196"/>
      <c r="B1761" s="196"/>
      <c r="C1761" s="196"/>
      <c r="D1761" s="196"/>
      <c r="E1761" s="196"/>
      <c r="F1761" s="196"/>
      <c r="G1761" s="196"/>
      <c r="H1761" s="196"/>
    </row>
    <row r="1762" spans="1:8" s="138" customFormat="1" ht="15.95" customHeight="1">
      <c r="A1762" s="196"/>
      <c r="B1762" s="196"/>
      <c r="C1762" s="196"/>
      <c r="D1762" s="196"/>
      <c r="E1762" s="196"/>
      <c r="F1762" s="196"/>
      <c r="G1762" s="196"/>
      <c r="H1762" s="196"/>
    </row>
    <row r="1763" spans="1:8" s="138" customFormat="1" ht="15.95" customHeight="1">
      <c r="A1763" s="196"/>
      <c r="B1763" s="196"/>
      <c r="C1763" s="196"/>
      <c r="D1763" s="196"/>
      <c r="E1763" s="196"/>
      <c r="F1763" s="196"/>
      <c r="G1763" s="196"/>
      <c r="H1763" s="196"/>
    </row>
    <row r="1764" spans="1:8" s="138" customFormat="1" ht="15.95" customHeight="1">
      <c r="A1764" s="196"/>
      <c r="B1764" s="196"/>
      <c r="C1764" s="196"/>
      <c r="D1764" s="196"/>
      <c r="E1764" s="196"/>
      <c r="F1764" s="196"/>
      <c r="G1764" s="196"/>
      <c r="H1764" s="196"/>
    </row>
    <row r="1765" spans="1:8" s="138" customFormat="1" ht="15.95" customHeight="1">
      <c r="A1765" s="196"/>
      <c r="B1765" s="196"/>
      <c r="C1765" s="196"/>
      <c r="D1765" s="196"/>
      <c r="E1765" s="196"/>
      <c r="F1765" s="196"/>
      <c r="G1765" s="196"/>
      <c r="H1765" s="196"/>
    </row>
    <row r="1766" spans="1:8" s="138" customFormat="1" ht="15.95" customHeight="1">
      <c r="A1766" s="196"/>
      <c r="B1766" s="196"/>
      <c r="C1766" s="196"/>
      <c r="D1766" s="196"/>
      <c r="E1766" s="196"/>
      <c r="F1766" s="196"/>
      <c r="G1766" s="196"/>
      <c r="H1766" s="196"/>
    </row>
    <row r="1767" spans="1:8" s="138" customFormat="1" ht="15.95" customHeight="1">
      <c r="A1767" s="196"/>
      <c r="B1767" s="196"/>
      <c r="C1767" s="196"/>
      <c r="D1767" s="196"/>
      <c r="E1767" s="196"/>
      <c r="F1767" s="196"/>
      <c r="G1767" s="196"/>
      <c r="H1767" s="196"/>
    </row>
    <row r="1768" spans="1:8" s="138" customFormat="1" ht="15.95" customHeight="1">
      <c r="A1768" s="196"/>
      <c r="B1768" s="196"/>
      <c r="C1768" s="196"/>
      <c r="D1768" s="196"/>
      <c r="E1768" s="196"/>
      <c r="F1768" s="196"/>
      <c r="G1768" s="196"/>
      <c r="H1768" s="196"/>
    </row>
    <row r="1769" spans="1:8" s="138" customFormat="1" ht="15.95" customHeight="1">
      <c r="A1769" s="196"/>
      <c r="B1769" s="196"/>
      <c r="C1769" s="196"/>
      <c r="D1769" s="196"/>
      <c r="E1769" s="196"/>
      <c r="F1769" s="196"/>
      <c r="G1769" s="196"/>
      <c r="H1769" s="196"/>
    </row>
    <row r="1770" spans="1:8" s="138" customFormat="1" ht="15.95" customHeight="1">
      <c r="A1770" s="196"/>
      <c r="B1770" s="196"/>
      <c r="C1770" s="196"/>
      <c r="D1770" s="196"/>
      <c r="E1770" s="196"/>
      <c r="F1770" s="196"/>
      <c r="G1770" s="196"/>
      <c r="H1770" s="196"/>
    </row>
    <row r="1771" spans="1:8" s="138" customFormat="1" ht="15.95" customHeight="1">
      <c r="A1771" s="196"/>
      <c r="B1771" s="196"/>
      <c r="C1771" s="196"/>
      <c r="D1771" s="196"/>
      <c r="E1771" s="196"/>
      <c r="F1771" s="196"/>
      <c r="G1771" s="196"/>
      <c r="H1771" s="196"/>
    </row>
    <row r="1772" spans="1:8" s="138" customFormat="1" ht="15.95" customHeight="1">
      <c r="A1772" s="196"/>
      <c r="B1772" s="196"/>
      <c r="C1772" s="196"/>
      <c r="D1772" s="196"/>
      <c r="E1772" s="196"/>
      <c r="F1772" s="196"/>
      <c r="G1772" s="196"/>
      <c r="H1772" s="196"/>
    </row>
    <row r="1773" spans="1:8" s="138" customFormat="1" ht="15.95" customHeight="1">
      <c r="A1773" s="196"/>
      <c r="B1773" s="196"/>
      <c r="C1773" s="196"/>
      <c r="D1773" s="196"/>
      <c r="E1773" s="196"/>
      <c r="F1773" s="196"/>
      <c r="G1773" s="196"/>
      <c r="H1773" s="196"/>
    </row>
    <row r="1774" spans="1:8" s="138" customFormat="1" ht="15.95" customHeight="1">
      <c r="A1774" s="196"/>
      <c r="B1774" s="196"/>
      <c r="C1774" s="196"/>
      <c r="D1774" s="196"/>
      <c r="E1774" s="196"/>
      <c r="F1774" s="196"/>
      <c r="G1774" s="196"/>
      <c r="H1774" s="196"/>
    </row>
    <row r="1775" spans="1:8" s="138" customFormat="1" ht="15.95" customHeight="1">
      <c r="A1775" s="196"/>
      <c r="B1775" s="196"/>
      <c r="C1775" s="196"/>
      <c r="D1775" s="196"/>
      <c r="E1775" s="196"/>
      <c r="F1775" s="196"/>
      <c r="G1775" s="196"/>
      <c r="H1775" s="196"/>
    </row>
    <row r="1776" spans="1:8" s="138" customFormat="1" ht="15.95" customHeight="1">
      <c r="A1776" s="196"/>
      <c r="B1776" s="196"/>
      <c r="C1776" s="196"/>
      <c r="D1776" s="196"/>
      <c r="E1776" s="196"/>
      <c r="F1776" s="196"/>
      <c r="G1776" s="196"/>
      <c r="H1776" s="196"/>
    </row>
    <row r="1777" spans="1:8" s="138" customFormat="1" ht="15.95" customHeight="1">
      <c r="A1777" s="196"/>
      <c r="B1777" s="196"/>
      <c r="C1777" s="196"/>
      <c r="D1777" s="196"/>
      <c r="E1777" s="196"/>
      <c r="F1777" s="196"/>
      <c r="G1777" s="196"/>
      <c r="H1777" s="196"/>
    </row>
    <row r="1778" spans="1:8" s="138" customFormat="1" ht="15.95" customHeight="1">
      <c r="A1778" s="196"/>
      <c r="B1778" s="196"/>
      <c r="C1778" s="196"/>
      <c r="D1778" s="196"/>
      <c r="E1778" s="196"/>
      <c r="F1778" s="196"/>
      <c r="G1778" s="196"/>
      <c r="H1778" s="196"/>
    </row>
    <row r="1779" spans="1:8" s="138" customFormat="1" ht="15.95" customHeight="1">
      <c r="A1779" s="196"/>
      <c r="B1779" s="196"/>
      <c r="C1779" s="196"/>
      <c r="D1779" s="196"/>
      <c r="E1779" s="196"/>
      <c r="F1779" s="196"/>
      <c r="G1779" s="196"/>
      <c r="H1779" s="196"/>
    </row>
    <row r="1780" spans="1:8" s="138" customFormat="1" ht="15.95" customHeight="1">
      <c r="A1780" s="196"/>
      <c r="B1780" s="196"/>
      <c r="C1780" s="196"/>
      <c r="D1780" s="196"/>
      <c r="E1780" s="196"/>
      <c r="F1780" s="196"/>
      <c r="G1780" s="196"/>
      <c r="H1780" s="196"/>
    </row>
    <row r="1781" spans="1:8" s="138" customFormat="1" ht="15.95" customHeight="1">
      <c r="A1781" s="196"/>
      <c r="B1781" s="196"/>
      <c r="C1781" s="196"/>
      <c r="D1781" s="196"/>
      <c r="E1781" s="196"/>
      <c r="F1781" s="196"/>
      <c r="G1781" s="196"/>
      <c r="H1781" s="196"/>
    </row>
    <row r="1782" spans="1:8" s="138" customFormat="1" ht="15.95" customHeight="1">
      <c r="A1782" s="196"/>
      <c r="B1782" s="196"/>
      <c r="C1782" s="196"/>
      <c r="D1782" s="196"/>
      <c r="E1782" s="196"/>
      <c r="F1782" s="196"/>
      <c r="G1782" s="196"/>
      <c r="H1782" s="196"/>
    </row>
    <row r="1783" spans="1:8" s="138" customFormat="1" ht="15.95" customHeight="1">
      <c r="A1783" s="196"/>
      <c r="B1783" s="196"/>
      <c r="C1783" s="196"/>
      <c r="D1783" s="196"/>
      <c r="E1783" s="196"/>
      <c r="F1783" s="196"/>
      <c r="G1783" s="196"/>
      <c r="H1783" s="196"/>
    </row>
    <row r="1784" spans="1:8" s="138" customFormat="1" ht="15.95" customHeight="1">
      <c r="A1784" s="196"/>
      <c r="B1784" s="196"/>
      <c r="C1784" s="196"/>
      <c r="D1784" s="196"/>
      <c r="E1784" s="196"/>
      <c r="F1784" s="196"/>
      <c r="G1784" s="196"/>
      <c r="H1784" s="196"/>
    </row>
    <row r="1785" spans="1:8" s="138" customFormat="1" ht="15.95" customHeight="1">
      <c r="A1785" s="196"/>
      <c r="B1785" s="196"/>
      <c r="C1785" s="196"/>
      <c r="D1785" s="196"/>
      <c r="E1785" s="196"/>
      <c r="F1785" s="196"/>
      <c r="G1785" s="196"/>
      <c r="H1785" s="196"/>
    </row>
    <row r="1786" spans="1:8" s="138" customFormat="1" ht="15.95" customHeight="1">
      <c r="A1786" s="196"/>
      <c r="B1786" s="196"/>
      <c r="C1786" s="196"/>
      <c r="D1786" s="196"/>
      <c r="E1786" s="196"/>
      <c r="F1786" s="196"/>
      <c r="G1786" s="196"/>
      <c r="H1786" s="196"/>
    </row>
    <row r="1787" spans="1:8" s="138" customFormat="1" ht="15.95" customHeight="1">
      <c r="A1787" s="196"/>
      <c r="B1787" s="196"/>
      <c r="C1787" s="196"/>
      <c r="D1787" s="196"/>
      <c r="E1787" s="196"/>
      <c r="F1787" s="196"/>
      <c r="G1787" s="196"/>
      <c r="H1787" s="196"/>
    </row>
    <row r="1788" spans="1:8" s="138" customFormat="1" ht="15.95" customHeight="1">
      <c r="A1788" s="196"/>
      <c r="B1788" s="196"/>
      <c r="C1788" s="196"/>
      <c r="D1788" s="196"/>
      <c r="E1788" s="196"/>
      <c r="F1788" s="196"/>
      <c r="G1788" s="196"/>
      <c r="H1788" s="196"/>
    </row>
    <row r="1789" spans="1:8" s="138" customFormat="1" ht="15.95" customHeight="1">
      <c r="A1789" s="196"/>
      <c r="B1789" s="196"/>
      <c r="C1789" s="196"/>
      <c r="D1789" s="196"/>
      <c r="E1789" s="196"/>
      <c r="F1789" s="196"/>
      <c r="G1789" s="196"/>
      <c r="H1789" s="196"/>
    </row>
    <row r="1790" spans="1:8" s="138" customFormat="1" ht="15.95" customHeight="1">
      <c r="A1790" s="196"/>
      <c r="B1790" s="196"/>
      <c r="C1790" s="196"/>
      <c r="D1790" s="196"/>
      <c r="E1790" s="196"/>
      <c r="F1790" s="196"/>
      <c r="G1790" s="196"/>
      <c r="H1790" s="196"/>
    </row>
    <row r="1791" spans="1:8" s="138" customFormat="1" ht="15.95" customHeight="1">
      <c r="A1791" s="196"/>
      <c r="B1791" s="196"/>
      <c r="C1791" s="196"/>
      <c r="D1791" s="196"/>
      <c r="E1791" s="196"/>
      <c r="F1791" s="196"/>
      <c r="G1791" s="196"/>
      <c r="H1791" s="196"/>
    </row>
    <row r="1792" spans="1:8" s="138" customFormat="1" ht="15.95" customHeight="1">
      <c r="A1792" s="196"/>
      <c r="B1792" s="196"/>
      <c r="C1792" s="196"/>
      <c r="D1792" s="196"/>
      <c r="E1792" s="196"/>
      <c r="F1792" s="196"/>
      <c r="G1792" s="196"/>
      <c r="H1792" s="196"/>
    </row>
    <row r="1793" spans="1:8" s="138" customFormat="1" ht="15.95" customHeight="1">
      <c r="A1793" s="196"/>
      <c r="B1793" s="196"/>
      <c r="C1793" s="196"/>
      <c r="D1793" s="196"/>
      <c r="E1793" s="196"/>
      <c r="F1793" s="196"/>
      <c r="G1793" s="196"/>
      <c r="H1793" s="196"/>
    </row>
    <row r="1794" spans="1:8" s="138" customFormat="1" ht="15.95" customHeight="1">
      <c r="A1794" s="196"/>
      <c r="B1794" s="196"/>
      <c r="C1794" s="196"/>
      <c r="D1794" s="196"/>
      <c r="E1794" s="196"/>
      <c r="F1794" s="196"/>
      <c r="G1794" s="196"/>
      <c r="H1794" s="196"/>
    </row>
    <row r="1795" spans="1:8" s="138" customFormat="1" ht="15.95" customHeight="1">
      <c r="A1795" s="196"/>
      <c r="B1795" s="196"/>
      <c r="C1795" s="196"/>
      <c r="D1795" s="196"/>
      <c r="E1795" s="196"/>
      <c r="F1795" s="196"/>
      <c r="G1795" s="196"/>
      <c r="H1795" s="196"/>
    </row>
    <row r="1796" spans="1:8" s="138" customFormat="1" ht="15.95" customHeight="1">
      <c r="A1796" s="196"/>
      <c r="B1796" s="196"/>
      <c r="C1796" s="196"/>
      <c r="D1796" s="196"/>
      <c r="E1796" s="196"/>
      <c r="F1796" s="196"/>
      <c r="G1796" s="196"/>
      <c r="H1796" s="196"/>
    </row>
    <row r="1797" spans="1:8" s="138" customFormat="1" ht="15.95" customHeight="1">
      <c r="A1797" s="196"/>
      <c r="B1797" s="196"/>
      <c r="C1797" s="196"/>
      <c r="D1797" s="196"/>
      <c r="E1797" s="196"/>
      <c r="F1797" s="196"/>
      <c r="G1797" s="196"/>
      <c r="H1797" s="196"/>
    </row>
    <row r="1798" spans="1:8" s="138" customFormat="1" ht="15.95" customHeight="1">
      <c r="A1798" s="196"/>
      <c r="B1798" s="196"/>
      <c r="C1798" s="196"/>
      <c r="D1798" s="196"/>
      <c r="E1798" s="196"/>
      <c r="F1798" s="196"/>
      <c r="G1798" s="196"/>
      <c r="H1798" s="196"/>
    </row>
    <row r="1799" spans="1:8" s="138" customFormat="1" ht="15.95" customHeight="1">
      <c r="A1799" s="196"/>
      <c r="B1799" s="196"/>
      <c r="C1799" s="196"/>
      <c r="D1799" s="196"/>
      <c r="E1799" s="196"/>
      <c r="F1799" s="196"/>
      <c r="G1799" s="196"/>
      <c r="H1799" s="196"/>
    </row>
    <row r="1800" spans="1:8" s="138" customFormat="1" ht="15.95" customHeight="1">
      <c r="A1800" s="196"/>
      <c r="B1800" s="196"/>
      <c r="C1800" s="196"/>
      <c r="D1800" s="196"/>
      <c r="E1800" s="196"/>
      <c r="F1800" s="196"/>
      <c r="G1800" s="196"/>
      <c r="H1800" s="196"/>
    </row>
    <row r="1801" spans="1:8" s="138" customFormat="1" ht="15.95" customHeight="1">
      <c r="A1801" s="196"/>
      <c r="B1801" s="196"/>
      <c r="C1801" s="196"/>
      <c r="D1801" s="196"/>
      <c r="E1801" s="196"/>
      <c r="F1801" s="196"/>
      <c r="G1801" s="196"/>
      <c r="H1801" s="196"/>
    </row>
    <row r="1802" spans="1:8" s="138" customFormat="1" ht="15.95" customHeight="1">
      <c r="A1802" s="196"/>
      <c r="B1802" s="196"/>
      <c r="C1802" s="196"/>
      <c r="D1802" s="196"/>
      <c r="E1802" s="196"/>
      <c r="F1802" s="196"/>
      <c r="G1802" s="196"/>
      <c r="H1802" s="196"/>
    </row>
    <row r="1803" spans="1:8" s="138" customFormat="1" ht="15.95" customHeight="1">
      <c r="A1803" s="196"/>
      <c r="B1803" s="196"/>
      <c r="C1803" s="196"/>
      <c r="D1803" s="196"/>
      <c r="E1803" s="196"/>
      <c r="F1803" s="196"/>
      <c r="G1803" s="196"/>
      <c r="H1803" s="196"/>
    </row>
    <row r="1804" spans="1:8" s="138" customFormat="1" ht="15.95" customHeight="1">
      <c r="A1804" s="196"/>
      <c r="B1804" s="196"/>
      <c r="C1804" s="196"/>
      <c r="D1804" s="196"/>
      <c r="E1804" s="196"/>
      <c r="F1804" s="196"/>
      <c r="G1804" s="196"/>
      <c r="H1804" s="196"/>
    </row>
    <row r="1805" spans="1:8" s="138" customFormat="1" ht="15.95" customHeight="1">
      <c r="A1805" s="196"/>
      <c r="B1805" s="196"/>
      <c r="C1805" s="196"/>
      <c r="D1805" s="196"/>
      <c r="E1805" s="196"/>
      <c r="F1805" s="196"/>
      <c r="G1805" s="196"/>
      <c r="H1805" s="196"/>
    </row>
    <row r="1806" spans="1:8" s="138" customFormat="1" ht="15.95" customHeight="1">
      <c r="A1806" s="196"/>
      <c r="B1806" s="196"/>
      <c r="C1806" s="196"/>
      <c r="D1806" s="196"/>
      <c r="E1806" s="196"/>
      <c r="F1806" s="196"/>
      <c r="G1806" s="196"/>
      <c r="H1806" s="196"/>
    </row>
    <row r="1807" spans="1:8" s="138" customFormat="1" ht="15.95" customHeight="1">
      <c r="A1807" s="196"/>
      <c r="B1807" s="196"/>
      <c r="C1807" s="196"/>
      <c r="D1807" s="196"/>
      <c r="E1807" s="196"/>
      <c r="F1807" s="196"/>
      <c r="G1807" s="196"/>
      <c r="H1807" s="196"/>
    </row>
    <row r="1808" spans="1:8" s="138" customFormat="1" ht="15.95" customHeight="1">
      <c r="A1808" s="196"/>
      <c r="B1808" s="196"/>
      <c r="C1808" s="196"/>
      <c r="D1808" s="196"/>
      <c r="E1808" s="196"/>
      <c r="F1808" s="196"/>
      <c r="G1808" s="196"/>
      <c r="H1808" s="196"/>
    </row>
    <row r="1809" spans="1:8" s="138" customFormat="1" ht="15.95" customHeight="1">
      <c r="A1809" s="196"/>
      <c r="B1809" s="196"/>
      <c r="C1809" s="196"/>
      <c r="D1809" s="196"/>
      <c r="E1809" s="196"/>
      <c r="F1809" s="196"/>
      <c r="G1809" s="196"/>
      <c r="H1809" s="196"/>
    </row>
    <row r="1810" spans="1:8" s="138" customFormat="1" ht="15.95" customHeight="1">
      <c r="A1810" s="196"/>
      <c r="B1810" s="196"/>
      <c r="C1810" s="196"/>
      <c r="D1810" s="196"/>
      <c r="E1810" s="196"/>
      <c r="F1810" s="196"/>
      <c r="G1810" s="196"/>
      <c r="H1810" s="196"/>
    </row>
    <row r="1811" spans="1:8" s="138" customFormat="1" ht="15.95" customHeight="1">
      <c r="A1811" s="196"/>
      <c r="B1811" s="196"/>
      <c r="C1811" s="196"/>
      <c r="D1811" s="196"/>
      <c r="E1811" s="196"/>
      <c r="F1811" s="196"/>
      <c r="G1811" s="196"/>
      <c r="H1811" s="196"/>
    </row>
    <row r="1812" spans="1:8" s="138" customFormat="1" ht="15.95" customHeight="1">
      <c r="A1812" s="196"/>
      <c r="B1812" s="196"/>
      <c r="C1812" s="196"/>
      <c r="D1812" s="196"/>
      <c r="E1812" s="196"/>
      <c r="F1812" s="196"/>
      <c r="G1812" s="196"/>
      <c r="H1812" s="196"/>
    </row>
    <row r="1813" spans="1:8" s="138" customFormat="1" ht="15.95" customHeight="1">
      <c r="A1813" s="196"/>
      <c r="B1813" s="196"/>
      <c r="C1813" s="196"/>
      <c r="D1813" s="196"/>
      <c r="E1813" s="196"/>
      <c r="F1813" s="196"/>
      <c r="G1813" s="196"/>
      <c r="H1813" s="196"/>
    </row>
    <row r="1814" spans="1:8" s="138" customFormat="1" ht="15.95" customHeight="1">
      <c r="A1814" s="196"/>
      <c r="B1814" s="196"/>
      <c r="C1814" s="196"/>
      <c r="D1814" s="196"/>
      <c r="E1814" s="196"/>
      <c r="F1814" s="196"/>
      <c r="G1814" s="196"/>
      <c r="H1814" s="196"/>
    </row>
    <row r="1815" spans="1:8" s="138" customFormat="1" ht="15.95" customHeight="1">
      <c r="A1815" s="196"/>
      <c r="B1815" s="196"/>
      <c r="C1815" s="196"/>
      <c r="D1815" s="196"/>
      <c r="E1815" s="196"/>
      <c r="F1815" s="196"/>
      <c r="G1815" s="196"/>
      <c r="H1815" s="196"/>
    </row>
    <row r="1816" spans="1:8" s="138" customFormat="1" ht="15.95" customHeight="1">
      <c r="A1816" s="196"/>
      <c r="B1816" s="196"/>
      <c r="C1816" s="196"/>
      <c r="D1816" s="196"/>
      <c r="E1816" s="196"/>
      <c r="F1816" s="196"/>
      <c r="G1816" s="196"/>
      <c r="H1816" s="196"/>
    </row>
    <row r="1817" spans="1:8" s="138" customFormat="1" ht="15.95" customHeight="1">
      <c r="A1817" s="196"/>
      <c r="B1817" s="196"/>
      <c r="C1817" s="196"/>
      <c r="D1817" s="196"/>
      <c r="E1817" s="196"/>
      <c r="F1817" s="196"/>
      <c r="G1817" s="196"/>
      <c r="H1817" s="196"/>
    </row>
    <row r="1818" spans="1:8" s="138" customFormat="1" ht="15.95" customHeight="1">
      <c r="A1818" s="196"/>
      <c r="B1818" s="196"/>
      <c r="C1818" s="196"/>
      <c r="D1818" s="196"/>
      <c r="E1818" s="196"/>
      <c r="F1818" s="196"/>
      <c r="G1818" s="196"/>
      <c r="H1818" s="196"/>
    </row>
    <row r="1819" spans="1:8" s="138" customFormat="1" ht="15.95" customHeight="1">
      <c r="A1819" s="196"/>
      <c r="B1819" s="196"/>
      <c r="C1819" s="196"/>
      <c r="D1819" s="196"/>
      <c r="E1819" s="196"/>
      <c r="F1819" s="196"/>
      <c r="G1819" s="196"/>
      <c r="H1819" s="196"/>
    </row>
    <row r="1820" spans="1:8" s="138" customFormat="1" ht="15.95" customHeight="1">
      <c r="A1820" s="196"/>
      <c r="B1820" s="196"/>
      <c r="C1820" s="196"/>
      <c r="D1820" s="196"/>
      <c r="E1820" s="196"/>
      <c r="F1820" s="196"/>
      <c r="G1820" s="196"/>
      <c r="H1820" s="196"/>
    </row>
    <row r="1821" spans="1:8" s="138" customFormat="1" ht="15.95" customHeight="1">
      <c r="A1821" s="196"/>
      <c r="B1821" s="196"/>
      <c r="C1821" s="196"/>
      <c r="D1821" s="196"/>
      <c r="E1821" s="196"/>
      <c r="F1821" s="196"/>
      <c r="G1821" s="196"/>
      <c r="H1821" s="196"/>
    </row>
    <row r="1822" spans="1:8" s="138" customFormat="1" ht="15.95" customHeight="1">
      <c r="A1822" s="196"/>
      <c r="B1822" s="196"/>
      <c r="C1822" s="196"/>
      <c r="D1822" s="196"/>
      <c r="E1822" s="196"/>
      <c r="F1822" s="196"/>
      <c r="G1822" s="196"/>
      <c r="H1822" s="196"/>
    </row>
    <row r="1823" spans="1:8" s="138" customFormat="1" ht="15.95" customHeight="1">
      <c r="A1823" s="196"/>
      <c r="B1823" s="196"/>
      <c r="C1823" s="196"/>
      <c r="D1823" s="196"/>
      <c r="E1823" s="196"/>
      <c r="F1823" s="196"/>
      <c r="G1823" s="196"/>
      <c r="H1823" s="196"/>
    </row>
    <row r="1824" spans="1:8" s="138" customFormat="1" ht="15.95" customHeight="1">
      <c r="A1824" s="196"/>
      <c r="B1824" s="196"/>
      <c r="C1824" s="196"/>
      <c r="D1824" s="196"/>
      <c r="E1824" s="196"/>
      <c r="F1824" s="196"/>
      <c r="G1824" s="196"/>
      <c r="H1824" s="196"/>
    </row>
    <row r="1825" spans="1:8" s="138" customFormat="1" ht="15.95" customHeight="1">
      <c r="A1825" s="196"/>
      <c r="B1825" s="196"/>
      <c r="C1825" s="196"/>
      <c r="D1825" s="196"/>
      <c r="E1825" s="196"/>
      <c r="F1825" s="196"/>
      <c r="G1825" s="196"/>
      <c r="H1825" s="196"/>
    </row>
    <row r="1826" spans="1:8" s="138" customFormat="1" ht="15.95" customHeight="1">
      <c r="A1826" s="196"/>
      <c r="B1826" s="196"/>
      <c r="C1826" s="196"/>
      <c r="D1826" s="196"/>
      <c r="E1826" s="196"/>
      <c r="F1826" s="196"/>
      <c r="G1826" s="196"/>
      <c r="H1826" s="196"/>
    </row>
    <row r="1827" spans="1:8" s="138" customFormat="1" ht="15.95" customHeight="1">
      <c r="A1827" s="196"/>
      <c r="B1827" s="196"/>
      <c r="C1827" s="196"/>
      <c r="D1827" s="196"/>
      <c r="E1827" s="196"/>
      <c r="F1827" s="196"/>
      <c r="G1827" s="196"/>
      <c r="H1827" s="196"/>
    </row>
    <row r="1828" spans="1:8" s="138" customFormat="1" ht="15.95" customHeight="1">
      <c r="A1828" s="196"/>
      <c r="B1828" s="196"/>
      <c r="C1828" s="196"/>
      <c r="D1828" s="196"/>
      <c r="E1828" s="196"/>
      <c r="F1828" s="196"/>
      <c r="G1828" s="196"/>
      <c r="H1828" s="196"/>
    </row>
    <row r="1829" spans="1:8" s="138" customFormat="1" ht="15.95" customHeight="1">
      <c r="A1829" s="196"/>
      <c r="B1829" s="196"/>
      <c r="C1829" s="196"/>
      <c r="D1829" s="196"/>
      <c r="E1829" s="196"/>
      <c r="F1829" s="196"/>
      <c r="G1829" s="196"/>
      <c r="H1829" s="196"/>
    </row>
    <row r="1830" spans="1:8" s="138" customFormat="1" ht="15.95" customHeight="1">
      <c r="A1830" s="196"/>
      <c r="B1830" s="196"/>
      <c r="C1830" s="196"/>
      <c r="D1830" s="196"/>
      <c r="E1830" s="196"/>
      <c r="F1830" s="196"/>
      <c r="G1830" s="196"/>
      <c r="H1830" s="196"/>
    </row>
    <row r="1831" spans="1:8" s="138" customFormat="1" ht="15.95" customHeight="1">
      <c r="A1831" s="196"/>
      <c r="B1831" s="196"/>
      <c r="C1831" s="196"/>
      <c r="D1831" s="196"/>
      <c r="E1831" s="196"/>
      <c r="F1831" s="196"/>
      <c r="G1831" s="196"/>
      <c r="H1831" s="196"/>
    </row>
    <row r="1832" spans="1:8" s="138" customFormat="1" ht="15.95" customHeight="1">
      <c r="A1832" s="196"/>
      <c r="B1832" s="196"/>
      <c r="C1832" s="196"/>
      <c r="D1832" s="196"/>
      <c r="E1832" s="196"/>
      <c r="F1832" s="196"/>
      <c r="G1832" s="196"/>
      <c r="H1832" s="196"/>
    </row>
    <row r="1833" spans="1:8" s="138" customFormat="1" ht="15.95" customHeight="1">
      <c r="A1833" s="196"/>
      <c r="B1833" s="196"/>
      <c r="C1833" s="196"/>
      <c r="D1833" s="196"/>
      <c r="E1833" s="196"/>
      <c r="F1833" s="196"/>
      <c r="G1833" s="196"/>
      <c r="H1833" s="196"/>
    </row>
    <row r="1834" spans="1:8" s="138" customFormat="1" ht="15.95" customHeight="1">
      <c r="A1834" s="196"/>
      <c r="B1834" s="196"/>
      <c r="C1834" s="196"/>
      <c r="D1834" s="196"/>
      <c r="E1834" s="196"/>
      <c r="F1834" s="196"/>
      <c r="G1834" s="196"/>
      <c r="H1834" s="196"/>
    </row>
    <row r="1835" spans="1:8" s="138" customFormat="1" ht="15.95" customHeight="1">
      <c r="A1835" s="196"/>
      <c r="B1835" s="196"/>
      <c r="C1835" s="196"/>
      <c r="D1835" s="196"/>
      <c r="E1835" s="196"/>
      <c r="F1835" s="196"/>
      <c r="G1835" s="196"/>
      <c r="H1835" s="196"/>
    </row>
    <row r="1836" spans="1:8" s="138" customFormat="1" ht="15.95" customHeight="1">
      <c r="A1836" s="196"/>
      <c r="B1836" s="196"/>
      <c r="C1836" s="196"/>
      <c r="D1836" s="196"/>
      <c r="E1836" s="196"/>
      <c r="F1836" s="196"/>
      <c r="G1836" s="196"/>
      <c r="H1836" s="196"/>
    </row>
    <row r="1837" spans="1:8" s="138" customFormat="1" ht="15.95" customHeight="1">
      <c r="A1837" s="196"/>
      <c r="B1837" s="196"/>
      <c r="C1837" s="196"/>
      <c r="D1837" s="196"/>
      <c r="E1837" s="196"/>
      <c r="F1837" s="196"/>
      <c r="G1837" s="196"/>
      <c r="H1837" s="196"/>
    </row>
    <row r="1838" spans="1:8" s="138" customFormat="1" ht="15.95" customHeight="1">
      <c r="A1838" s="196"/>
      <c r="B1838" s="196"/>
      <c r="C1838" s="196"/>
      <c r="D1838" s="196"/>
      <c r="E1838" s="196"/>
      <c r="F1838" s="196"/>
      <c r="G1838" s="196"/>
      <c r="H1838" s="196"/>
    </row>
    <row r="1839" spans="1:8" s="138" customFormat="1" ht="15.95" customHeight="1">
      <c r="A1839" s="196"/>
      <c r="B1839" s="196"/>
      <c r="C1839" s="196"/>
      <c r="D1839" s="196"/>
      <c r="E1839" s="196"/>
      <c r="F1839" s="196"/>
      <c r="G1839" s="196"/>
      <c r="H1839" s="196"/>
    </row>
    <row r="1840" spans="1:8" s="138" customFormat="1" ht="15.95" customHeight="1">
      <c r="A1840" s="196"/>
      <c r="B1840" s="196"/>
      <c r="C1840" s="196"/>
      <c r="D1840" s="196"/>
      <c r="E1840" s="196"/>
      <c r="F1840" s="196"/>
      <c r="G1840" s="196"/>
      <c r="H1840" s="196"/>
    </row>
    <row r="1841" spans="1:8" s="138" customFormat="1" ht="15.95" customHeight="1">
      <c r="A1841" s="196"/>
      <c r="B1841" s="196"/>
      <c r="C1841" s="196"/>
      <c r="D1841" s="196"/>
      <c r="E1841" s="196"/>
      <c r="F1841" s="196"/>
      <c r="G1841" s="196"/>
      <c r="H1841" s="196"/>
    </row>
    <row r="1842" spans="1:8" s="138" customFormat="1" ht="15.95" customHeight="1">
      <c r="A1842" s="196"/>
      <c r="B1842" s="196"/>
      <c r="C1842" s="196"/>
      <c r="D1842" s="196"/>
      <c r="E1842" s="196"/>
      <c r="F1842" s="196"/>
      <c r="G1842" s="196"/>
      <c r="H1842" s="196"/>
    </row>
    <row r="1843" spans="1:8" s="138" customFormat="1" ht="15.95" customHeight="1">
      <c r="A1843" s="196"/>
      <c r="B1843" s="196"/>
      <c r="C1843" s="196"/>
      <c r="D1843" s="196"/>
      <c r="E1843" s="196"/>
      <c r="F1843" s="196"/>
      <c r="G1843" s="196"/>
      <c r="H1843" s="196"/>
    </row>
    <row r="1844" spans="1:8" s="138" customFormat="1" ht="15.95" customHeight="1">
      <c r="A1844" s="196"/>
      <c r="B1844" s="196"/>
      <c r="C1844" s="196"/>
      <c r="D1844" s="196"/>
      <c r="E1844" s="196"/>
      <c r="F1844" s="196"/>
      <c r="G1844" s="196"/>
      <c r="H1844" s="196"/>
    </row>
    <row r="1845" spans="1:8" s="138" customFormat="1" ht="15.95" customHeight="1">
      <c r="A1845" s="196"/>
      <c r="B1845" s="196"/>
      <c r="C1845" s="196"/>
      <c r="D1845" s="196"/>
      <c r="E1845" s="196"/>
      <c r="F1845" s="196"/>
      <c r="G1845" s="196"/>
      <c r="H1845" s="196"/>
    </row>
    <row r="1846" spans="1:8" s="138" customFormat="1" ht="15.95" customHeight="1">
      <c r="A1846" s="196"/>
      <c r="B1846" s="196"/>
      <c r="C1846" s="196"/>
      <c r="D1846" s="196"/>
      <c r="E1846" s="196"/>
      <c r="F1846" s="196"/>
      <c r="G1846" s="196"/>
      <c r="H1846" s="196"/>
    </row>
    <row r="1847" spans="1:8" s="138" customFormat="1" ht="15.95" customHeight="1">
      <c r="A1847" s="196"/>
      <c r="B1847" s="196"/>
      <c r="C1847" s="196"/>
      <c r="D1847" s="196"/>
      <c r="E1847" s="196"/>
      <c r="F1847" s="196"/>
      <c r="G1847" s="196"/>
      <c r="H1847" s="196"/>
    </row>
    <row r="1848" spans="1:8" s="138" customFormat="1" ht="15.95" customHeight="1">
      <c r="A1848" s="196"/>
      <c r="B1848" s="196"/>
      <c r="C1848" s="196"/>
      <c r="D1848" s="196"/>
      <c r="E1848" s="196"/>
      <c r="F1848" s="196"/>
      <c r="G1848" s="196"/>
      <c r="H1848" s="196"/>
    </row>
    <row r="1849" spans="1:8" s="138" customFormat="1" ht="15.95" customHeight="1">
      <c r="A1849" s="196"/>
      <c r="B1849" s="196"/>
      <c r="C1849" s="196"/>
      <c r="D1849" s="196"/>
      <c r="E1849" s="196"/>
      <c r="F1849" s="196"/>
      <c r="G1849" s="196"/>
      <c r="H1849" s="196"/>
    </row>
    <row r="1850" spans="1:8" s="138" customFormat="1" ht="15.95" customHeight="1">
      <c r="A1850" s="196"/>
      <c r="B1850" s="196"/>
      <c r="C1850" s="196"/>
      <c r="D1850" s="196"/>
      <c r="E1850" s="196"/>
      <c r="F1850" s="196"/>
      <c r="G1850" s="196"/>
      <c r="H1850" s="196"/>
    </row>
    <row r="1851" spans="1:8" s="138" customFormat="1" ht="15.95" customHeight="1">
      <c r="A1851" s="196"/>
      <c r="B1851" s="196"/>
      <c r="C1851" s="196"/>
      <c r="D1851" s="196"/>
      <c r="E1851" s="196"/>
      <c r="F1851" s="196"/>
      <c r="G1851" s="196"/>
      <c r="H1851" s="196"/>
    </row>
    <row r="1852" spans="1:8" s="138" customFormat="1" ht="15.95" customHeight="1">
      <c r="A1852" s="196"/>
      <c r="B1852" s="196"/>
      <c r="C1852" s="196"/>
      <c r="D1852" s="196"/>
      <c r="E1852" s="196"/>
      <c r="F1852" s="196"/>
      <c r="G1852" s="196"/>
      <c r="H1852" s="196"/>
    </row>
    <row r="1853" spans="1:8" s="138" customFormat="1" ht="15.95" customHeight="1">
      <c r="A1853" s="196"/>
      <c r="B1853" s="196"/>
      <c r="C1853" s="196"/>
      <c r="D1853" s="196"/>
      <c r="E1853" s="196"/>
      <c r="F1853" s="196"/>
      <c r="G1853" s="196"/>
      <c r="H1853" s="196"/>
    </row>
    <row r="1854" spans="1:8" s="138" customFormat="1" ht="15.95" customHeight="1">
      <c r="A1854" s="196"/>
      <c r="B1854" s="196"/>
      <c r="C1854" s="196"/>
      <c r="D1854" s="196"/>
      <c r="E1854" s="196"/>
      <c r="F1854" s="196"/>
      <c r="G1854" s="196"/>
      <c r="H1854" s="196"/>
    </row>
    <row r="1855" spans="1:8" s="138" customFormat="1" ht="15.95" customHeight="1">
      <c r="A1855" s="196"/>
      <c r="B1855" s="196"/>
      <c r="C1855" s="196"/>
      <c r="D1855" s="196"/>
      <c r="E1855" s="196"/>
      <c r="F1855" s="196"/>
      <c r="G1855" s="196"/>
      <c r="H1855" s="196"/>
    </row>
    <row r="1856" spans="1:8" s="138" customFormat="1" ht="15.95" customHeight="1">
      <c r="A1856" s="196"/>
      <c r="B1856" s="196"/>
      <c r="C1856" s="196"/>
      <c r="D1856" s="196"/>
      <c r="E1856" s="196"/>
      <c r="F1856" s="196"/>
      <c r="G1856" s="196"/>
      <c r="H1856" s="196"/>
    </row>
    <row r="1857" spans="1:8" s="138" customFormat="1" ht="15.95" customHeight="1">
      <c r="A1857" s="196"/>
      <c r="B1857" s="196"/>
      <c r="C1857" s="196"/>
      <c r="D1857" s="196"/>
      <c r="E1857" s="196"/>
      <c r="F1857" s="196"/>
      <c r="G1857" s="196"/>
      <c r="H1857" s="196"/>
    </row>
    <row r="1858" spans="1:8" s="138" customFormat="1" ht="15.95" customHeight="1">
      <c r="A1858" s="196"/>
      <c r="B1858" s="196"/>
      <c r="C1858" s="196"/>
      <c r="D1858" s="196"/>
      <c r="E1858" s="196"/>
      <c r="F1858" s="196"/>
      <c r="G1858" s="196"/>
      <c r="H1858" s="196"/>
    </row>
    <row r="1859" spans="1:8" s="138" customFormat="1" ht="15.95" customHeight="1">
      <c r="A1859" s="196"/>
      <c r="B1859" s="196"/>
      <c r="C1859" s="196"/>
      <c r="D1859" s="196"/>
      <c r="E1859" s="196"/>
      <c r="F1859" s="196"/>
      <c r="G1859" s="196"/>
      <c r="H1859" s="196"/>
    </row>
    <row r="1860" spans="1:8" s="138" customFormat="1" ht="15.95" customHeight="1">
      <c r="A1860" s="196"/>
      <c r="B1860" s="196"/>
      <c r="C1860" s="196"/>
      <c r="D1860" s="196"/>
      <c r="E1860" s="196"/>
      <c r="F1860" s="196"/>
      <c r="G1860" s="196"/>
      <c r="H1860" s="196"/>
    </row>
    <row r="1861" spans="1:8" s="138" customFormat="1" ht="15.95" customHeight="1">
      <c r="A1861" s="196"/>
      <c r="B1861" s="196"/>
      <c r="C1861" s="196"/>
      <c r="D1861" s="196"/>
      <c r="E1861" s="196"/>
      <c r="F1861" s="196"/>
      <c r="G1861" s="196"/>
      <c r="H1861" s="196"/>
    </row>
    <row r="1862" spans="1:8" s="138" customFormat="1" ht="15.95" customHeight="1">
      <c r="A1862" s="196"/>
      <c r="B1862" s="196"/>
      <c r="C1862" s="196"/>
      <c r="D1862" s="196"/>
      <c r="E1862" s="196"/>
      <c r="F1862" s="196"/>
      <c r="G1862" s="196"/>
      <c r="H1862" s="196"/>
    </row>
    <row r="1863" spans="1:8" s="138" customFormat="1" ht="15.95" customHeight="1">
      <c r="A1863" s="196"/>
      <c r="B1863" s="196"/>
      <c r="C1863" s="196"/>
      <c r="D1863" s="196"/>
      <c r="E1863" s="196"/>
      <c r="F1863" s="196"/>
      <c r="G1863" s="196"/>
      <c r="H1863" s="196"/>
    </row>
    <row r="1864" spans="1:8" s="138" customFormat="1" ht="15.95" customHeight="1">
      <c r="A1864" s="196"/>
      <c r="B1864" s="196"/>
      <c r="C1864" s="196"/>
      <c r="D1864" s="196"/>
      <c r="E1864" s="196"/>
      <c r="F1864" s="196"/>
      <c r="G1864" s="196"/>
      <c r="H1864" s="196"/>
    </row>
    <row r="1865" spans="1:8" s="138" customFormat="1" ht="15.95" customHeight="1">
      <c r="A1865" s="196"/>
      <c r="B1865" s="196"/>
      <c r="C1865" s="196"/>
      <c r="D1865" s="196"/>
      <c r="E1865" s="196"/>
      <c r="F1865" s="196"/>
      <c r="G1865" s="196"/>
      <c r="H1865" s="196"/>
    </row>
    <row r="1866" spans="1:8" s="138" customFormat="1" ht="15.95" customHeight="1">
      <c r="A1866" s="196"/>
      <c r="B1866" s="196"/>
      <c r="C1866" s="196"/>
      <c r="D1866" s="196"/>
      <c r="E1866" s="196"/>
      <c r="F1866" s="196"/>
      <c r="G1866" s="196"/>
      <c r="H1866" s="196"/>
    </row>
    <row r="1867" spans="1:8" s="138" customFormat="1" ht="15.95" customHeight="1">
      <c r="A1867" s="196"/>
      <c r="B1867" s="196"/>
      <c r="C1867" s="196"/>
      <c r="D1867" s="196"/>
      <c r="E1867" s="196"/>
      <c r="F1867" s="196"/>
      <c r="G1867" s="196"/>
      <c r="H1867" s="196"/>
    </row>
    <row r="1868" spans="1:8" s="138" customFormat="1" ht="15.95" customHeight="1">
      <c r="A1868" s="196"/>
      <c r="B1868" s="196"/>
      <c r="C1868" s="196"/>
      <c r="D1868" s="196"/>
      <c r="E1868" s="196"/>
      <c r="F1868" s="196"/>
      <c r="G1868" s="196"/>
      <c r="H1868" s="196"/>
    </row>
    <row r="1869" spans="1:8" s="138" customFormat="1" ht="15.95" customHeight="1">
      <c r="A1869" s="196"/>
      <c r="B1869" s="196"/>
      <c r="C1869" s="196"/>
      <c r="D1869" s="196"/>
      <c r="E1869" s="196"/>
      <c r="F1869" s="196"/>
      <c r="G1869" s="196"/>
      <c r="H1869" s="196"/>
    </row>
    <row r="1870" spans="1:8" s="138" customFormat="1" ht="15.95" customHeight="1">
      <c r="A1870" s="196"/>
      <c r="B1870" s="196"/>
      <c r="C1870" s="196"/>
      <c r="D1870" s="196"/>
      <c r="E1870" s="196"/>
      <c r="F1870" s="196"/>
      <c r="G1870" s="196"/>
      <c r="H1870" s="196"/>
    </row>
    <row r="1871" spans="1:8" s="138" customFormat="1" ht="15.95" customHeight="1">
      <c r="A1871" s="196"/>
      <c r="B1871" s="196"/>
      <c r="C1871" s="196"/>
      <c r="D1871" s="196"/>
      <c r="E1871" s="196"/>
      <c r="F1871" s="196"/>
      <c r="G1871" s="196"/>
      <c r="H1871" s="196"/>
    </row>
    <row r="1872" spans="1:8" s="138" customFormat="1" ht="15.95" customHeight="1">
      <c r="A1872" s="196"/>
      <c r="B1872" s="196"/>
      <c r="C1872" s="196"/>
      <c r="D1872" s="196"/>
      <c r="E1872" s="196"/>
      <c r="F1872" s="196"/>
      <c r="G1872" s="196"/>
      <c r="H1872" s="196"/>
    </row>
    <row r="1873" spans="1:8" s="138" customFormat="1" ht="15.95" customHeight="1">
      <c r="A1873" s="196"/>
      <c r="B1873" s="196"/>
      <c r="C1873" s="196"/>
      <c r="D1873" s="196"/>
      <c r="E1873" s="196"/>
      <c r="F1873" s="196"/>
      <c r="G1873" s="196"/>
      <c r="H1873" s="196"/>
    </row>
    <row r="1874" spans="1:8" s="138" customFormat="1" ht="15.95" customHeight="1">
      <c r="A1874" s="196"/>
      <c r="B1874" s="196"/>
      <c r="C1874" s="196"/>
      <c r="D1874" s="196"/>
      <c r="E1874" s="196"/>
      <c r="F1874" s="196"/>
      <c r="G1874" s="196"/>
      <c r="H1874" s="196"/>
    </row>
    <row r="1875" spans="1:8" s="138" customFormat="1" ht="15.95" customHeight="1">
      <c r="A1875" s="196"/>
      <c r="B1875" s="196"/>
      <c r="C1875" s="196"/>
      <c r="D1875" s="196"/>
      <c r="E1875" s="196"/>
      <c r="F1875" s="196"/>
      <c r="G1875" s="196"/>
      <c r="H1875" s="196"/>
    </row>
    <row r="1876" spans="1:8" s="138" customFormat="1" ht="15.95" customHeight="1">
      <c r="A1876" s="196"/>
      <c r="B1876" s="196"/>
      <c r="C1876" s="196"/>
      <c r="D1876" s="196"/>
      <c r="E1876" s="196"/>
      <c r="F1876" s="196"/>
      <c r="G1876" s="196"/>
      <c r="H1876" s="196"/>
    </row>
    <row r="1877" spans="1:8" s="138" customFormat="1" ht="15.95" customHeight="1">
      <c r="A1877" s="196"/>
      <c r="B1877" s="196"/>
      <c r="C1877" s="196"/>
      <c r="D1877" s="196"/>
      <c r="E1877" s="196"/>
      <c r="F1877" s="196"/>
      <c r="G1877" s="196"/>
      <c r="H1877" s="196"/>
    </row>
    <row r="1878" spans="1:8" s="138" customFormat="1" ht="15.95" customHeight="1">
      <c r="A1878" s="196"/>
      <c r="B1878" s="196"/>
      <c r="C1878" s="196"/>
      <c r="D1878" s="196"/>
      <c r="E1878" s="196"/>
      <c r="F1878" s="196"/>
      <c r="G1878" s="196"/>
      <c r="H1878" s="196"/>
    </row>
    <row r="1879" spans="1:8" s="138" customFormat="1" ht="15.95" customHeight="1">
      <c r="A1879" s="196"/>
      <c r="B1879" s="196"/>
      <c r="C1879" s="196"/>
      <c r="D1879" s="196"/>
      <c r="E1879" s="196"/>
      <c r="F1879" s="196"/>
      <c r="G1879" s="196"/>
      <c r="H1879" s="196"/>
    </row>
    <row r="1880" spans="1:8" s="138" customFormat="1" ht="15.95" customHeight="1">
      <c r="A1880" s="196"/>
      <c r="B1880" s="196"/>
      <c r="C1880" s="196"/>
      <c r="D1880" s="196"/>
      <c r="E1880" s="196"/>
      <c r="F1880" s="196"/>
      <c r="G1880" s="196"/>
      <c r="H1880" s="196"/>
    </row>
    <row r="1881" spans="1:8" s="138" customFormat="1" ht="15.95" customHeight="1">
      <c r="A1881" s="196"/>
      <c r="B1881" s="196"/>
      <c r="C1881" s="196"/>
      <c r="D1881" s="196"/>
      <c r="E1881" s="196"/>
      <c r="F1881" s="196"/>
      <c r="G1881" s="196"/>
      <c r="H1881" s="196"/>
    </row>
    <row r="1882" spans="1:8" s="138" customFormat="1" ht="15.95" customHeight="1">
      <c r="A1882" s="196"/>
      <c r="B1882" s="196"/>
      <c r="C1882" s="196"/>
      <c r="D1882" s="196"/>
      <c r="E1882" s="196"/>
      <c r="F1882" s="196"/>
      <c r="G1882" s="196"/>
      <c r="H1882" s="196"/>
    </row>
    <row r="1883" spans="1:8" s="138" customFormat="1" ht="15.95" customHeight="1">
      <c r="A1883" s="196"/>
      <c r="B1883" s="196"/>
      <c r="C1883" s="196"/>
      <c r="D1883" s="196"/>
      <c r="E1883" s="196"/>
      <c r="F1883" s="196"/>
      <c r="G1883" s="196"/>
      <c r="H1883" s="196"/>
    </row>
    <row r="1884" spans="1:8" s="138" customFormat="1" ht="15.95" customHeight="1">
      <c r="A1884" s="196"/>
      <c r="B1884" s="196"/>
      <c r="C1884" s="196"/>
      <c r="D1884" s="196"/>
      <c r="E1884" s="196"/>
      <c r="F1884" s="196"/>
      <c r="G1884" s="196"/>
      <c r="H1884" s="196"/>
    </row>
    <row r="1885" spans="1:8" s="138" customFormat="1" ht="15.95" customHeight="1">
      <c r="A1885" s="196"/>
      <c r="B1885" s="196"/>
      <c r="C1885" s="196"/>
      <c r="D1885" s="196"/>
      <c r="E1885" s="196"/>
      <c r="F1885" s="196"/>
      <c r="G1885" s="196"/>
      <c r="H1885" s="196"/>
    </row>
    <row r="1886" spans="1:8" s="138" customFormat="1" ht="15.95" customHeight="1">
      <c r="A1886" s="196"/>
      <c r="B1886" s="196"/>
      <c r="C1886" s="196"/>
      <c r="D1886" s="196"/>
      <c r="E1886" s="196"/>
      <c r="F1886" s="196"/>
      <c r="G1886" s="196"/>
      <c r="H1886" s="196"/>
    </row>
    <row r="1887" spans="1:8" s="138" customFormat="1" ht="15.95" customHeight="1">
      <c r="A1887" s="196"/>
      <c r="B1887" s="196"/>
      <c r="C1887" s="196"/>
      <c r="D1887" s="196"/>
      <c r="E1887" s="196"/>
      <c r="F1887" s="196"/>
      <c r="G1887" s="196"/>
      <c r="H1887" s="196"/>
    </row>
    <row r="1888" spans="1:8" s="138" customFormat="1" ht="15.95" customHeight="1">
      <c r="A1888" s="196"/>
      <c r="B1888" s="196"/>
      <c r="C1888" s="196"/>
      <c r="D1888" s="196"/>
      <c r="E1888" s="196"/>
      <c r="F1888" s="196"/>
      <c r="G1888" s="196"/>
      <c r="H1888" s="196"/>
    </row>
    <row r="1889" spans="1:8" s="138" customFormat="1" ht="15.95" customHeight="1">
      <c r="A1889" s="196"/>
      <c r="B1889" s="196"/>
      <c r="C1889" s="196"/>
      <c r="D1889" s="196"/>
      <c r="E1889" s="196"/>
      <c r="F1889" s="196"/>
      <c r="G1889" s="196"/>
      <c r="H1889" s="196"/>
    </row>
    <row r="1890" spans="1:8" s="138" customFormat="1" ht="15.95" customHeight="1">
      <c r="A1890" s="196"/>
      <c r="B1890" s="196"/>
      <c r="C1890" s="196"/>
      <c r="D1890" s="196"/>
      <c r="E1890" s="196"/>
      <c r="F1890" s="196"/>
      <c r="G1890" s="196"/>
      <c r="H1890" s="196"/>
    </row>
    <row r="1891" spans="1:8" s="138" customFormat="1" ht="15.95" customHeight="1">
      <c r="A1891" s="196"/>
      <c r="B1891" s="196"/>
      <c r="C1891" s="196"/>
      <c r="D1891" s="196"/>
      <c r="E1891" s="196"/>
      <c r="F1891" s="196"/>
      <c r="G1891" s="196"/>
      <c r="H1891" s="196"/>
    </row>
    <row r="1892" spans="1:8" s="138" customFormat="1" ht="15.95" customHeight="1">
      <c r="A1892" s="196"/>
      <c r="B1892" s="196"/>
      <c r="C1892" s="196"/>
      <c r="D1892" s="196"/>
      <c r="E1892" s="196"/>
      <c r="F1892" s="196"/>
      <c r="G1892" s="196"/>
      <c r="H1892" s="196"/>
    </row>
    <row r="1893" spans="1:8" s="138" customFormat="1" ht="15.95" customHeight="1">
      <c r="A1893" s="196"/>
      <c r="B1893" s="196"/>
      <c r="C1893" s="196"/>
      <c r="D1893" s="196"/>
      <c r="E1893" s="196"/>
      <c r="F1893" s="196"/>
      <c r="G1893" s="196"/>
      <c r="H1893" s="196"/>
    </row>
    <row r="1894" spans="1:8" s="138" customFormat="1" ht="15.95" customHeight="1">
      <c r="A1894" s="196"/>
      <c r="B1894" s="196"/>
      <c r="C1894" s="196"/>
      <c r="D1894" s="196"/>
      <c r="E1894" s="196"/>
      <c r="F1894" s="196"/>
      <c r="G1894" s="196"/>
      <c r="H1894" s="196"/>
    </row>
    <row r="1895" spans="1:8" s="138" customFormat="1" ht="15.95" customHeight="1">
      <c r="A1895" s="196"/>
      <c r="B1895" s="196"/>
      <c r="C1895" s="196"/>
      <c r="D1895" s="196"/>
      <c r="E1895" s="196"/>
      <c r="F1895" s="196"/>
      <c r="G1895" s="196"/>
      <c r="H1895" s="196"/>
    </row>
    <row r="1896" spans="1:8" s="138" customFormat="1" ht="15.95" customHeight="1">
      <c r="A1896" s="196"/>
      <c r="B1896" s="196"/>
      <c r="C1896" s="196"/>
      <c r="D1896" s="196"/>
      <c r="E1896" s="196"/>
      <c r="F1896" s="196"/>
      <c r="G1896" s="196"/>
      <c r="H1896" s="196"/>
    </row>
    <row r="1897" spans="1:8" s="138" customFormat="1" ht="15.95" customHeight="1">
      <c r="A1897" s="196"/>
      <c r="B1897" s="196"/>
      <c r="C1897" s="196"/>
      <c r="D1897" s="196"/>
      <c r="E1897" s="196"/>
      <c r="F1897" s="196"/>
      <c r="G1897" s="196"/>
      <c r="H1897" s="196"/>
    </row>
    <row r="1898" spans="1:8" s="138" customFormat="1" ht="15.95" customHeight="1">
      <c r="A1898" s="196"/>
      <c r="B1898" s="196"/>
      <c r="C1898" s="196"/>
      <c r="D1898" s="196"/>
      <c r="E1898" s="196"/>
      <c r="F1898" s="196"/>
      <c r="G1898" s="196"/>
      <c r="H1898" s="196"/>
    </row>
    <row r="1899" spans="1:8" s="138" customFormat="1" ht="15.95" customHeight="1">
      <c r="A1899" s="196"/>
      <c r="B1899" s="196"/>
      <c r="C1899" s="196"/>
      <c r="D1899" s="196"/>
      <c r="E1899" s="196"/>
      <c r="F1899" s="196"/>
      <c r="G1899" s="196"/>
      <c r="H1899" s="196"/>
    </row>
    <row r="1900" spans="1:8" s="138" customFormat="1" ht="15.95" customHeight="1">
      <c r="A1900" s="196"/>
      <c r="B1900" s="196"/>
      <c r="C1900" s="196"/>
      <c r="D1900" s="196"/>
      <c r="E1900" s="196"/>
      <c r="F1900" s="196"/>
      <c r="G1900" s="196"/>
      <c r="H1900" s="196"/>
    </row>
    <row r="1901" spans="1:8" s="138" customFormat="1" ht="15.95" customHeight="1">
      <c r="A1901" s="196"/>
      <c r="B1901" s="196"/>
      <c r="C1901" s="196"/>
      <c r="D1901" s="196"/>
      <c r="E1901" s="196"/>
      <c r="F1901" s="196"/>
      <c r="G1901" s="196"/>
      <c r="H1901" s="196"/>
    </row>
    <row r="1902" spans="1:8" s="138" customFormat="1" ht="15.95" customHeight="1">
      <c r="A1902" s="196"/>
      <c r="B1902" s="196"/>
      <c r="C1902" s="196"/>
      <c r="D1902" s="196"/>
      <c r="E1902" s="196"/>
      <c r="F1902" s="196"/>
      <c r="G1902" s="196"/>
      <c r="H1902" s="196"/>
    </row>
    <row r="1903" spans="1:8" s="138" customFormat="1" ht="15.95" customHeight="1">
      <c r="A1903" s="196"/>
      <c r="B1903" s="196"/>
      <c r="C1903" s="196"/>
      <c r="D1903" s="196"/>
      <c r="E1903" s="196"/>
      <c r="F1903" s="196"/>
      <c r="G1903" s="196"/>
      <c r="H1903" s="196"/>
    </row>
    <row r="1904" spans="1:8" s="138" customFormat="1" ht="15.95" customHeight="1">
      <c r="A1904" s="196"/>
      <c r="B1904" s="196"/>
      <c r="C1904" s="196"/>
      <c r="D1904" s="196"/>
      <c r="E1904" s="196"/>
      <c r="F1904" s="196"/>
      <c r="G1904" s="196"/>
      <c r="H1904" s="196"/>
    </row>
    <row r="1905" spans="1:8" s="138" customFormat="1" ht="15.95" customHeight="1">
      <c r="A1905" s="196"/>
      <c r="B1905" s="196"/>
      <c r="C1905" s="196"/>
      <c r="D1905" s="196"/>
      <c r="E1905" s="196"/>
      <c r="F1905" s="196"/>
      <c r="G1905" s="196"/>
      <c r="H1905" s="196"/>
    </row>
    <row r="1906" spans="1:8" s="138" customFormat="1" ht="15.95" customHeight="1">
      <c r="A1906" s="196"/>
      <c r="B1906" s="196"/>
      <c r="C1906" s="196"/>
      <c r="D1906" s="196"/>
      <c r="E1906" s="196"/>
      <c r="F1906" s="196"/>
      <c r="G1906" s="196"/>
      <c r="H1906" s="196"/>
    </row>
    <row r="1907" spans="1:8" s="138" customFormat="1" ht="15.95" customHeight="1">
      <c r="A1907" s="196"/>
      <c r="B1907" s="196"/>
      <c r="C1907" s="196"/>
      <c r="D1907" s="196"/>
      <c r="E1907" s="196"/>
      <c r="F1907" s="196"/>
      <c r="G1907" s="196"/>
      <c r="H1907" s="196"/>
    </row>
    <row r="1908" spans="1:8" s="138" customFormat="1" ht="15.95" customHeight="1">
      <c r="A1908" s="196"/>
      <c r="B1908" s="196"/>
      <c r="C1908" s="196"/>
      <c r="D1908" s="196"/>
      <c r="E1908" s="196"/>
      <c r="F1908" s="196"/>
      <c r="G1908" s="196"/>
      <c r="H1908" s="196"/>
    </row>
    <row r="1909" spans="1:8" s="138" customFormat="1" ht="15.95" customHeight="1">
      <c r="A1909" s="196"/>
      <c r="B1909" s="196"/>
      <c r="C1909" s="196"/>
      <c r="D1909" s="196"/>
      <c r="E1909" s="196"/>
      <c r="F1909" s="196"/>
      <c r="G1909" s="196"/>
      <c r="H1909" s="196"/>
    </row>
    <row r="1910" spans="1:8" s="138" customFormat="1" ht="15.95" customHeight="1">
      <c r="A1910" s="196"/>
      <c r="B1910" s="196"/>
      <c r="C1910" s="196"/>
      <c r="D1910" s="196"/>
      <c r="E1910" s="196"/>
      <c r="F1910" s="196"/>
      <c r="G1910" s="196"/>
      <c r="H1910" s="196"/>
    </row>
    <row r="1911" spans="1:8" s="138" customFormat="1" ht="15.95" customHeight="1">
      <c r="A1911" s="196"/>
      <c r="B1911" s="196"/>
      <c r="C1911" s="196"/>
      <c r="D1911" s="196"/>
      <c r="E1911" s="196"/>
      <c r="F1911" s="196"/>
      <c r="G1911" s="196"/>
      <c r="H1911" s="196"/>
    </row>
    <row r="1912" spans="1:8" s="138" customFormat="1" ht="15.95" customHeight="1">
      <c r="A1912" s="196"/>
      <c r="B1912" s="196"/>
      <c r="C1912" s="196"/>
      <c r="D1912" s="196"/>
      <c r="E1912" s="196"/>
      <c r="F1912" s="196"/>
      <c r="G1912" s="196"/>
      <c r="H1912" s="196"/>
    </row>
    <row r="1913" spans="1:8" s="138" customFormat="1" ht="15.95" customHeight="1">
      <c r="A1913" s="196"/>
      <c r="B1913" s="196"/>
      <c r="C1913" s="196"/>
      <c r="D1913" s="196"/>
      <c r="E1913" s="196"/>
      <c r="F1913" s="196"/>
      <c r="G1913" s="196"/>
      <c r="H1913" s="196"/>
    </row>
    <row r="1914" spans="1:8" s="138" customFormat="1" ht="15.95" customHeight="1">
      <c r="A1914" s="196"/>
      <c r="B1914" s="196"/>
      <c r="C1914" s="196"/>
      <c r="D1914" s="196"/>
      <c r="E1914" s="196"/>
      <c r="F1914" s="196"/>
      <c r="G1914" s="196"/>
      <c r="H1914" s="196"/>
    </row>
    <row r="1915" spans="1:8" s="138" customFormat="1" ht="15.95" customHeight="1">
      <c r="A1915" s="196"/>
      <c r="B1915" s="196"/>
      <c r="C1915" s="196"/>
      <c r="D1915" s="196"/>
      <c r="E1915" s="196"/>
      <c r="F1915" s="196"/>
      <c r="G1915" s="196"/>
      <c r="H1915" s="196"/>
    </row>
    <row r="1916" spans="1:8" s="138" customFormat="1" ht="15.95" customHeight="1">
      <c r="A1916" s="196"/>
      <c r="B1916" s="196"/>
      <c r="C1916" s="196"/>
      <c r="D1916" s="196"/>
      <c r="E1916" s="196"/>
      <c r="F1916" s="196"/>
      <c r="G1916" s="196"/>
      <c r="H1916" s="196"/>
    </row>
    <row r="1917" spans="1:8" s="138" customFormat="1" ht="15.95" customHeight="1">
      <c r="A1917" s="196"/>
      <c r="B1917" s="196"/>
      <c r="C1917" s="196"/>
      <c r="D1917" s="196"/>
      <c r="E1917" s="196"/>
      <c r="F1917" s="196"/>
      <c r="G1917" s="196"/>
      <c r="H1917" s="196"/>
    </row>
    <row r="1918" spans="1:8" s="138" customFormat="1" ht="15.95" customHeight="1">
      <c r="A1918" s="196"/>
      <c r="B1918" s="196"/>
      <c r="C1918" s="196"/>
      <c r="D1918" s="196"/>
      <c r="E1918" s="196"/>
      <c r="F1918" s="196"/>
      <c r="G1918" s="196"/>
      <c r="H1918" s="196"/>
    </row>
    <row r="1919" spans="1:8" s="138" customFormat="1" ht="15.95" customHeight="1">
      <c r="A1919" s="196"/>
      <c r="B1919" s="196"/>
      <c r="C1919" s="196"/>
      <c r="D1919" s="196"/>
      <c r="E1919" s="196"/>
      <c r="F1919" s="196"/>
      <c r="G1919" s="196"/>
      <c r="H1919" s="196"/>
    </row>
    <row r="1920" spans="1:8" s="138" customFormat="1" ht="15.95" customHeight="1">
      <c r="A1920" s="196"/>
      <c r="B1920" s="196"/>
      <c r="C1920" s="196"/>
      <c r="D1920" s="196"/>
      <c r="E1920" s="196"/>
      <c r="F1920" s="196"/>
      <c r="G1920" s="196"/>
      <c r="H1920" s="196"/>
    </row>
    <row r="1921" spans="1:8" s="138" customFormat="1" ht="15.95" customHeight="1">
      <c r="A1921" s="196"/>
      <c r="B1921" s="196"/>
      <c r="C1921" s="196"/>
      <c r="D1921" s="196"/>
      <c r="E1921" s="196"/>
      <c r="F1921" s="196"/>
      <c r="G1921" s="196"/>
      <c r="H1921" s="196"/>
    </row>
    <row r="1922" spans="1:8" s="138" customFormat="1" ht="15.95" customHeight="1">
      <c r="A1922" s="196"/>
      <c r="B1922" s="196"/>
      <c r="C1922" s="196"/>
      <c r="D1922" s="196"/>
      <c r="E1922" s="196"/>
      <c r="F1922" s="196"/>
      <c r="G1922" s="196"/>
      <c r="H1922" s="196"/>
    </row>
    <row r="1923" spans="1:8" s="138" customFormat="1" ht="15.95" customHeight="1">
      <c r="A1923" s="196"/>
      <c r="B1923" s="196"/>
      <c r="C1923" s="196"/>
      <c r="D1923" s="196"/>
      <c r="E1923" s="196"/>
      <c r="F1923" s="196"/>
      <c r="G1923" s="196"/>
      <c r="H1923" s="196"/>
    </row>
    <row r="1924" spans="1:8" s="138" customFormat="1" ht="15.95" customHeight="1">
      <c r="A1924" s="196"/>
      <c r="B1924" s="196"/>
      <c r="C1924" s="196"/>
      <c r="D1924" s="196"/>
      <c r="E1924" s="196"/>
      <c r="F1924" s="196"/>
      <c r="G1924" s="196"/>
      <c r="H1924" s="196"/>
    </row>
    <row r="1925" spans="1:8" s="138" customFormat="1" ht="15.95" customHeight="1">
      <c r="A1925" s="196"/>
      <c r="B1925" s="196"/>
      <c r="C1925" s="196"/>
      <c r="D1925" s="196"/>
      <c r="E1925" s="196"/>
      <c r="F1925" s="196"/>
      <c r="G1925" s="196"/>
      <c r="H1925" s="196"/>
    </row>
    <row r="1926" spans="1:8" s="138" customFormat="1" ht="15.95" customHeight="1">
      <c r="A1926" s="196"/>
      <c r="B1926" s="196"/>
      <c r="C1926" s="196"/>
      <c r="D1926" s="196"/>
      <c r="E1926" s="196"/>
      <c r="F1926" s="196"/>
      <c r="G1926" s="196"/>
      <c r="H1926" s="196"/>
    </row>
    <row r="1927" spans="1:8" s="138" customFormat="1" ht="15.95" customHeight="1">
      <c r="A1927" s="196"/>
      <c r="B1927" s="196"/>
      <c r="C1927" s="196"/>
      <c r="D1927" s="196"/>
      <c r="E1927" s="196"/>
      <c r="F1927" s="196"/>
      <c r="G1927" s="196"/>
      <c r="H1927" s="196"/>
    </row>
    <row r="1928" spans="1:8" s="138" customFormat="1" ht="15.95" customHeight="1">
      <c r="A1928" s="196"/>
      <c r="B1928" s="196"/>
      <c r="C1928" s="196"/>
      <c r="D1928" s="196"/>
      <c r="E1928" s="196"/>
      <c r="F1928" s="196"/>
      <c r="G1928" s="196"/>
      <c r="H1928" s="196"/>
    </row>
    <row r="1929" spans="1:8" s="138" customFormat="1" ht="15.95" customHeight="1">
      <c r="A1929" s="196"/>
      <c r="B1929" s="196"/>
      <c r="C1929" s="196"/>
      <c r="D1929" s="196"/>
      <c r="E1929" s="196"/>
      <c r="F1929" s="196"/>
      <c r="G1929" s="196"/>
      <c r="H1929" s="196"/>
    </row>
    <row r="1930" spans="1:8" s="138" customFormat="1" ht="15.95" customHeight="1">
      <c r="A1930" s="196"/>
      <c r="B1930" s="196"/>
      <c r="C1930" s="196"/>
      <c r="D1930" s="196"/>
      <c r="E1930" s="196"/>
      <c r="F1930" s="196"/>
      <c r="G1930" s="196"/>
      <c r="H1930" s="196"/>
    </row>
    <row r="1931" spans="1:8" s="138" customFormat="1" ht="15.95" customHeight="1">
      <c r="A1931" s="196"/>
      <c r="B1931" s="196"/>
      <c r="C1931" s="196"/>
      <c r="D1931" s="196"/>
      <c r="E1931" s="196"/>
      <c r="F1931" s="196"/>
      <c r="G1931" s="196"/>
      <c r="H1931" s="196"/>
    </row>
    <row r="1932" spans="1:8" s="138" customFormat="1" ht="15.95" customHeight="1">
      <c r="A1932" s="196"/>
      <c r="B1932" s="196"/>
      <c r="C1932" s="196"/>
      <c r="D1932" s="196"/>
      <c r="E1932" s="196"/>
      <c r="F1932" s="196"/>
      <c r="G1932" s="196"/>
      <c r="H1932" s="196"/>
    </row>
    <row r="1933" spans="1:8" s="138" customFormat="1" ht="15.95" customHeight="1">
      <c r="A1933" s="196"/>
      <c r="B1933" s="196"/>
      <c r="C1933" s="196"/>
      <c r="D1933" s="196"/>
      <c r="E1933" s="196"/>
      <c r="F1933" s="196"/>
      <c r="G1933" s="196"/>
      <c r="H1933" s="196"/>
    </row>
    <row r="1934" spans="1:8" s="138" customFormat="1" ht="15.95" customHeight="1">
      <c r="A1934" s="196"/>
      <c r="B1934" s="196"/>
      <c r="C1934" s="196"/>
      <c r="D1934" s="196"/>
      <c r="E1934" s="196"/>
      <c r="F1934" s="196"/>
      <c r="G1934" s="196"/>
      <c r="H1934" s="196"/>
    </row>
    <row r="1935" spans="1:8" s="138" customFormat="1" ht="15.95" customHeight="1">
      <c r="A1935" s="196"/>
      <c r="B1935" s="196"/>
      <c r="C1935" s="196"/>
      <c r="D1935" s="196"/>
      <c r="E1935" s="196"/>
      <c r="F1935" s="196"/>
      <c r="G1935" s="196"/>
      <c r="H1935" s="196"/>
    </row>
    <row r="1936" spans="1:8" s="138" customFormat="1" ht="15.95" customHeight="1">
      <c r="A1936" s="196"/>
      <c r="B1936" s="196"/>
      <c r="C1936" s="196"/>
      <c r="D1936" s="196"/>
      <c r="E1936" s="196"/>
      <c r="F1936" s="196"/>
      <c r="G1936" s="196"/>
      <c r="H1936" s="196"/>
    </row>
    <row r="1937" spans="1:8" s="138" customFormat="1" ht="15.95" customHeight="1">
      <c r="A1937" s="196"/>
      <c r="B1937" s="196"/>
      <c r="C1937" s="196"/>
      <c r="D1937" s="196"/>
      <c r="E1937" s="196"/>
      <c r="F1937" s="196"/>
      <c r="G1937" s="196"/>
      <c r="H1937" s="196"/>
    </row>
    <row r="1938" spans="1:8" s="138" customFormat="1" ht="15.95" customHeight="1">
      <c r="A1938" s="196"/>
      <c r="B1938" s="196"/>
      <c r="C1938" s="196"/>
      <c r="D1938" s="196"/>
      <c r="E1938" s="196"/>
      <c r="F1938" s="196"/>
      <c r="G1938" s="196"/>
      <c r="H1938" s="196"/>
    </row>
    <row r="1939" spans="1:8" s="138" customFormat="1" ht="15.95" customHeight="1">
      <c r="A1939" s="196"/>
      <c r="B1939" s="196"/>
      <c r="C1939" s="196"/>
      <c r="D1939" s="196"/>
      <c r="E1939" s="196"/>
      <c r="F1939" s="196"/>
      <c r="G1939" s="196"/>
      <c r="H1939" s="196"/>
    </row>
    <row r="1940" spans="1:8" s="138" customFormat="1" ht="15.95" customHeight="1">
      <c r="A1940" s="196"/>
      <c r="B1940" s="196"/>
      <c r="C1940" s="196"/>
      <c r="D1940" s="196"/>
      <c r="E1940" s="196"/>
      <c r="F1940" s="196"/>
      <c r="G1940" s="196"/>
      <c r="H1940" s="196"/>
    </row>
    <row r="1941" spans="1:8" s="138" customFormat="1" ht="15.95" customHeight="1">
      <c r="A1941" s="196"/>
      <c r="B1941" s="196"/>
      <c r="C1941" s="196"/>
      <c r="D1941" s="196"/>
      <c r="E1941" s="196"/>
      <c r="F1941" s="196"/>
      <c r="G1941" s="196"/>
      <c r="H1941" s="196"/>
    </row>
    <row r="1942" spans="1:8" s="138" customFormat="1" ht="15.95" customHeight="1">
      <c r="A1942" s="196"/>
      <c r="B1942" s="196"/>
      <c r="C1942" s="196"/>
      <c r="D1942" s="196"/>
      <c r="E1942" s="196"/>
      <c r="F1942" s="196"/>
      <c r="G1942" s="196"/>
      <c r="H1942" s="196"/>
    </row>
    <row r="1943" spans="1:8" s="138" customFormat="1" ht="15.95" customHeight="1">
      <c r="A1943" s="196"/>
      <c r="B1943" s="196"/>
      <c r="C1943" s="196"/>
      <c r="D1943" s="196"/>
      <c r="E1943" s="196"/>
      <c r="F1943" s="196"/>
      <c r="G1943" s="196"/>
      <c r="H1943" s="196"/>
    </row>
    <row r="1944" spans="1:8" s="138" customFormat="1" ht="15.95" customHeight="1">
      <c r="A1944" s="196"/>
      <c r="B1944" s="196"/>
      <c r="C1944" s="196"/>
      <c r="D1944" s="196"/>
      <c r="E1944" s="196"/>
      <c r="F1944" s="196"/>
      <c r="G1944" s="196"/>
      <c r="H1944" s="196"/>
    </row>
    <row r="1945" spans="1:8" s="138" customFormat="1" ht="15.95" customHeight="1">
      <c r="A1945" s="196"/>
      <c r="B1945" s="196"/>
      <c r="C1945" s="196"/>
      <c r="D1945" s="196"/>
      <c r="E1945" s="196"/>
      <c r="F1945" s="196"/>
      <c r="G1945" s="196"/>
      <c r="H1945" s="196"/>
    </row>
    <row r="1946" spans="1:8" s="138" customFormat="1" ht="15.95" customHeight="1">
      <c r="A1946" s="196"/>
      <c r="B1946" s="196"/>
      <c r="C1946" s="196"/>
      <c r="D1946" s="196"/>
      <c r="E1946" s="196"/>
      <c r="F1946" s="196"/>
      <c r="G1946" s="196"/>
      <c r="H1946" s="196"/>
    </row>
    <row r="1947" spans="1:8" s="138" customFormat="1" ht="15.95" customHeight="1">
      <c r="A1947" s="196"/>
      <c r="B1947" s="196"/>
      <c r="C1947" s="196"/>
      <c r="D1947" s="196"/>
      <c r="E1947" s="196"/>
      <c r="F1947" s="196"/>
      <c r="G1947" s="196"/>
      <c r="H1947" s="196"/>
    </row>
    <row r="1948" spans="1:8" s="138" customFormat="1" ht="15.95" customHeight="1">
      <c r="A1948" s="196"/>
      <c r="B1948" s="196"/>
      <c r="C1948" s="196"/>
      <c r="D1948" s="196"/>
      <c r="E1948" s="196"/>
      <c r="F1948" s="196"/>
      <c r="G1948" s="196"/>
      <c r="H1948" s="196"/>
    </row>
    <row r="1949" spans="1:8" s="138" customFormat="1" ht="15.95" customHeight="1">
      <c r="A1949" s="196"/>
      <c r="B1949" s="196"/>
      <c r="C1949" s="196"/>
      <c r="D1949" s="196"/>
      <c r="E1949" s="196"/>
      <c r="F1949" s="196"/>
      <c r="G1949" s="196"/>
      <c r="H1949" s="196"/>
    </row>
    <row r="1950" spans="1:8" s="138" customFormat="1" ht="15.95" customHeight="1">
      <c r="A1950" s="196"/>
      <c r="B1950" s="196"/>
      <c r="C1950" s="196"/>
      <c r="D1950" s="196"/>
      <c r="E1950" s="196"/>
      <c r="F1950" s="196"/>
      <c r="G1950" s="196"/>
      <c r="H1950" s="196"/>
    </row>
    <row r="1951" spans="1:8" s="138" customFormat="1" ht="15.95" customHeight="1">
      <c r="A1951" s="196"/>
      <c r="B1951" s="196"/>
      <c r="C1951" s="196"/>
      <c r="D1951" s="196"/>
      <c r="E1951" s="196"/>
      <c r="F1951" s="196"/>
      <c r="G1951" s="196"/>
      <c r="H1951" s="196"/>
    </row>
    <row r="1952" spans="1:8" s="138" customFormat="1" ht="15.95" customHeight="1">
      <c r="A1952" s="196"/>
      <c r="B1952" s="196"/>
      <c r="C1952" s="196"/>
      <c r="D1952" s="196"/>
      <c r="E1952" s="196"/>
      <c r="F1952" s="196"/>
      <c r="G1952" s="196"/>
      <c r="H1952" s="196"/>
    </row>
    <row r="1953" spans="1:8" s="138" customFormat="1" ht="15.95" customHeight="1">
      <c r="A1953" s="196"/>
      <c r="B1953" s="196"/>
      <c r="C1953" s="196"/>
      <c r="D1953" s="196"/>
      <c r="E1953" s="196"/>
      <c r="F1953" s="196"/>
      <c r="G1953" s="196"/>
      <c r="H1953" s="196"/>
    </row>
    <row r="1954" spans="1:8" s="138" customFormat="1" ht="15.95" customHeight="1">
      <c r="A1954" s="196"/>
      <c r="B1954" s="196"/>
      <c r="C1954" s="196"/>
      <c r="D1954" s="196"/>
      <c r="E1954" s="196"/>
      <c r="F1954" s="196"/>
      <c r="G1954" s="196"/>
      <c r="H1954" s="196"/>
    </row>
    <row r="1955" spans="1:8" s="138" customFormat="1" ht="15.95" customHeight="1">
      <c r="A1955" s="196"/>
      <c r="B1955" s="196"/>
      <c r="C1955" s="196"/>
      <c r="D1955" s="196"/>
      <c r="E1955" s="196"/>
      <c r="F1955" s="196"/>
      <c r="G1955" s="196"/>
      <c r="H1955" s="196"/>
    </row>
    <row r="1956" spans="1:8" s="138" customFormat="1" ht="15.95" customHeight="1">
      <c r="A1956" s="196"/>
      <c r="B1956" s="196"/>
      <c r="C1956" s="196"/>
      <c r="D1956" s="196"/>
      <c r="E1956" s="196"/>
      <c r="F1956" s="196"/>
      <c r="G1956" s="196"/>
      <c r="H1956" s="196"/>
    </row>
    <row r="1957" spans="1:8" s="138" customFormat="1" ht="15.95" customHeight="1">
      <c r="A1957" s="196"/>
      <c r="B1957" s="196"/>
      <c r="C1957" s="196"/>
      <c r="D1957" s="196"/>
      <c r="E1957" s="196"/>
      <c r="F1957" s="196"/>
      <c r="G1957" s="196"/>
      <c r="H1957" s="196"/>
    </row>
    <row r="1958" spans="1:8" s="138" customFormat="1" ht="15.95" customHeight="1">
      <c r="A1958" s="196"/>
      <c r="B1958" s="196"/>
      <c r="C1958" s="196"/>
      <c r="D1958" s="196"/>
      <c r="E1958" s="196"/>
      <c r="F1958" s="196"/>
      <c r="G1958" s="196"/>
      <c r="H1958" s="196"/>
    </row>
    <row r="1959" spans="1:8" s="138" customFormat="1" ht="15.95" customHeight="1">
      <c r="A1959" s="196"/>
      <c r="B1959" s="196"/>
      <c r="C1959" s="196"/>
      <c r="D1959" s="196"/>
      <c r="E1959" s="196"/>
      <c r="F1959" s="196"/>
      <c r="G1959" s="196"/>
      <c r="H1959" s="196"/>
    </row>
    <row r="1960" spans="1:8" s="138" customFormat="1" ht="15.95" customHeight="1">
      <c r="A1960" s="196"/>
      <c r="B1960" s="196"/>
      <c r="C1960" s="196"/>
      <c r="D1960" s="196"/>
      <c r="E1960" s="196"/>
      <c r="F1960" s="196"/>
      <c r="G1960" s="196"/>
      <c r="H1960" s="196"/>
    </row>
    <row r="1961" spans="1:8" s="138" customFormat="1" ht="15.95" customHeight="1">
      <c r="A1961" s="196"/>
      <c r="B1961" s="196"/>
      <c r="C1961" s="196"/>
      <c r="D1961" s="196"/>
      <c r="E1961" s="196"/>
      <c r="F1961" s="196"/>
      <c r="G1961" s="196"/>
      <c r="H1961" s="196"/>
    </row>
    <row r="1962" spans="1:8" s="138" customFormat="1" ht="15.95" customHeight="1">
      <c r="A1962" s="196"/>
      <c r="B1962" s="196"/>
      <c r="C1962" s="196"/>
      <c r="D1962" s="196"/>
      <c r="E1962" s="196"/>
      <c r="F1962" s="196"/>
      <c r="G1962" s="196"/>
      <c r="H1962" s="196"/>
    </row>
    <row r="1963" spans="1:8" s="138" customFormat="1" ht="15.95" customHeight="1">
      <c r="A1963" s="196"/>
      <c r="B1963" s="196"/>
      <c r="C1963" s="196"/>
      <c r="D1963" s="196"/>
      <c r="E1963" s="196"/>
      <c r="F1963" s="196"/>
      <c r="G1963" s="196"/>
      <c r="H1963" s="196"/>
    </row>
    <row r="1964" spans="1:8" s="138" customFormat="1" ht="15.95" customHeight="1">
      <c r="A1964" s="196"/>
      <c r="B1964" s="196"/>
      <c r="C1964" s="196"/>
      <c r="D1964" s="196"/>
      <c r="E1964" s="196"/>
      <c r="F1964" s="196"/>
      <c r="G1964" s="196"/>
      <c r="H1964" s="196"/>
    </row>
    <row r="1965" spans="1:8" s="138" customFormat="1" ht="15.95" customHeight="1">
      <c r="A1965" s="196"/>
      <c r="B1965" s="196"/>
      <c r="C1965" s="196"/>
      <c r="D1965" s="196"/>
      <c r="E1965" s="196"/>
      <c r="F1965" s="196"/>
      <c r="G1965" s="196"/>
      <c r="H1965" s="196"/>
    </row>
    <row r="1966" spans="1:8" s="138" customFormat="1" ht="15.95" customHeight="1">
      <c r="A1966" s="196"/>
      <c r="B1966" s="196"/>
      <c r="C1966" s="196"/>
      <c r="D1966" s="196"/>
      <c r="E1966" s="196"/>
      <c r="F1966" s="196"/>
      <c r="G1966" s="196"/>
      <c r="H1966" s="196"/>
    </row>
    <row r="1967" spans="1:8" s="138" customFormat="1" ht="15.95" customHeight="1">
      <c r="A1967" s="196"/>
      <c r="B1967" s="196"/>
      <c r="C1967" s="196"/>
      <c r="D1967" s="196"/>
      <c r="E1967" s="196"/>
      <c r="F1967" s="196"/>
      <c r="G1967" s="196"/>
      <c r="H1967" s="196"/>
    </row>
    <row r="1968" spans="1:8" s="138" customFormat="1" ht="15.95" customHeight="1">
      <c r="A1968" s="196"/>
      <c r="B1968" s="196"/>
      <c r="C1968" s="196"/>
      <c r="D1968" s="196"/>
      <c r="E1968" s="196"/>
      <c r="F1968" s="196"/>
      <c r="G1968" s="196"/>
      <c r="H1968" s="196"/>
    </row>
    <row r="1969" spans="1:8" s="138" customFormat="1" ht="15.95" customHeight="1">
      <c r="A1969" s="196"/>
      <c r="B1969" s="196"/>
      <c r="C1969" s="196"/>
      <c r="D1969" s="196"/>
      <c r="E1969" s="196"/>
      <c r="F1969" s="196"/>
      <c r="G1969" s="196"/>
      <c r="H1969" s="196"/>
    </row>
    <row r="1970" spans="1:8" s="138" customFormat="1" ht="15.95" customHeight="1">
      <c r="A1970" s="196"/>
      <c r="B1970" s="196"/>
      <c r="C1970" s="196"/>
      <c r="D1970" s="196"/>
      <c r="E1970" s="196"/>
      <c r="F1970" s="196"/>
      <c r="G1970" s="196"/>
      <c r="H1970" s="196"/>
    </row>
    <row r="1971" spans="1:8" s="138" customFormat="1" ht="15.95" customHeight="1">
      <c r="A1971" s="196"/>
      <c r="B1971" s="196"/>
      <c r="C1971" s="196"/>
      <c r="D1971" s="196"/>
      <c r="E1971" s="196"/>
      <c r="F1971" s="196"/>
      <c r="G1971" s="196"/>
      <c r="H1971" s="196"/>
    </row>
    <row r="1972" spans="1:8" s="138" customFormat="1" ht="15.95" customHeight="1">
      <c r="A1972" s="196"/>
      <c r="B1972" s="196"/>
      <c r="C1972" s="196"/>
      <c r="D1972" s="196"/>
      <c r="E1972" s="196"/>
      <c r="F1972" s="196"/>
      <c r="G1972" s="196"/>
      <c r="H1972" s="196"/>
    </row>
    <row r="1973" spans="1:8" s="138" customFormat="1" ht="15.95" customHeight="1">
      <c r="A1973" s="196"/>
      <c r="B1973" s="196"/>
      <c r="C1973" s="196"/>
      <c r="D1973" s="196"/>
      <c r="E1973" s="196"/>
      <c r="F1973" s="196"/>
      <c r="G1973" s="196"/>
      <c r="H1973" s="196"/>
    </row>
    <row r="1974" spans="1:8" s="138" customFormat="1" ht="15.95" customHeight="1">
      <c r="A1974" s="196"/>
      <c r="B1974" s="196"/>
      <c r="C1974" s="196"/>
      <c r="D1974" s="196"/>
      <c r="E1974" s="196"/>
      <c r="F1974" s="196"/>
      <c r="G1974" s="196"/>
      <c r="H1974" s="196"/>
    </row>
    <row r="1975" spans="1:8" s="138" customFormat="1" ht="15.95" customHeight="1">
      <c r="A1975" s="196"/>
      <c r="B1975" s="196"/>
      <c r="C1975" s="196"/>
      <c r="D1975" s="196"/>
      <c r="E1975" s="196"/>
      <c r="F1975" s="196"/>
      <c r="G1975" s="196"/>
      <c r="H1975" s="196"/>
    </row>
    <row r="1976" spans="1:8" s="138" customFormat="1" ht="15.95" customHeight="1">
      <c r="A1976" s="196"/>
      <c r="B1976" s="196"/>
      <c r="C1976" s="196"/>
      <c r="D1976" s="196"/>
      <c r="E1976" s="196"/>
      <c r="F1976" s="196"/>
      <c r="G1976" s="196"/>
      <c r="H1976" s="196"/>
    </row>
    <row r="1977" spans="1:8" s="138" customFormat="1" ht="15.95" customHeight="1">
      <c r="A1977" s="196"/>
      <c r="B1977" s="196"/>
      <c r="C1977" s="196"/>
      <c r="D1977" s="196"/>
      <c r="E1977" s="196"/>
      <c r="F1977" s="196"/>
      <c r="G1977" s="196"/>
      <c r="H1977" s="196"/>
    </row>
    <row r="1978" spans="1:8" s="138" customFormat="1" ht="15.95" customHeight="1">
      <c r="A1978" s="196"/>
      <c r="B1978" s="196"/>
      <c r="C1978" s="196"/>
      <c r="D1978" s="196"/>
      <c r="E1978" s="196"/>
      <c r="F1978" s="196"/>
      <c r="G1978" s="196"/>
      <c r="H1978" s="196"/>
    </row>
    <row r="1979" spans="1:8" s="138" customFormat="1" ht="15.95" customHeight="1">
      <c r="A1979" s="196"/>
      <c r="B1979" s="196"/>
      <c r="C1979" s="196"/>
      <c r="D1979" s="196"/>
      <c r="E1979" s="196"/>
      <c r="F1979" s="196"/>
      <c r="G1979" s="196"/>
      <c r="H1979" s="196"/>
    </row>
    <row r="1980" spans="1:8" s="138" customFormat="1" ht="15.95" customHeight="1">
      <c r="A1980" s="196"/>
      <c r="B1980" s="196"/>
      <c r="C1980" s="196"/>
      <c r="D1980" s="196"/>
      <c r="E1980" s="196"/>
      <c r="F1980" s="196"/>
      <c r="G1980" s="196"/>
      <c r="H1980" s="196"/>
    </row>
    <row r="1981" spans="1:8" s="138" customFormat="1" ht="15.95" customHeight="1">
      <c r="A1981" s="196"/>
      <c r="B1981" s="196"/>
      <c r="C1981" s="196"/>
      <c r="D1981" s="196"/>
      <c r="E1981" s="196"/>
      <c r="F1981" s="196"/>
      <c r="G1981" s="196"/>
      <c r="H1981" s="196"/>
    </row>
    <row r="1982" spans="1:8" s="138" customFormat="1" ht="15.95" customHeight="1">
      <c r="A1982" s="196"/>
      <c r="B1982" s="196"/>
      <c r="C1982" s="196"/>
      <c r="D1982" s="196"/>
      <c r="E1982" s="196"/>
      <c r="F1982" s="196"/>
      <c r="G1982" s="196"/>
      <c r="H1982" s="196"/>
    </row>
    <row r="1983" spans="1:8" s="138" customFormat="1" ht="15.95" customHeight="1">
      <c r="A1983" s="196"/>
      <c r="B1983" s="196"/>
      <c r="C1983" s="196"/>
      <c r="D1983" s="196"/>
      <c r="E1983" s="196"/>
      <c r="F1983" s="196"/>
      <c r="G1983" s="196"/>
      <c r="H1983" s="196"/>
    </row>
    <row r="1984" spans="1:8" s="138" customFormat="1" ht="15.95" customHeight="1">
      <c r="A1984" s="196"/>
      <c r="B1984" s="196"/>
      <c r="C1984" s="196"/>
      <c r="D1984" s="196"/>
      <c r="E1984" s="196"/>
      <c r="F1984" s="196"/>
      <c r="G1984" s="196"/>
      <c r="H1984" s="196"/>
    </row>
    <row r="1985" spans="1:8" s="138" customFormat="1" ht="15.95" customHeight="1">
      <c r="A1985" s="196"/>
      <c r="B1985" s="196"/>
      <c r="C1985" s="196"/>
      <c r="D1985" s="196"/>
      <c r="E1985" s="196"/>
      <c r="F1985" s="196"/>
      <c r="G1985" s="196"/>
      <c r="H1985" s="196"/>
    </row>
    <row r="1986" spans="1:8" s="138" customFormat="1" ht="15.95" customHeight="1">
      <c r="A1986" s="196"/>
      <c r="B1986" s="196"/>
      <c r="C1986" s="196"/>
      <c r="D1986" s="196"/>
      <c r="E1986" s="196"/>
      <c r="F1986" s="196"/>
      <c r="G1986" s="196"/>
      <c r="H1986" s="196"/>
    </row>
    <row r="1987" spans="1:8" s="138" customFormat="1" ht="15.95" customHeight="1">
      <c r="A1987" s="196"/>
      <c r="B1987" s="196"/>
      <c r="C1987" s="196"/>
      <c r="D1987" s="196"/>
      <c r="E1987" s="196"/>
      <c r="F1987" s="196"/>
      <c r="G1987" s="196"/>
      <c r="H1987" s="196"/>
    </row>
    <row r="1988" spans="1:8" s="138" customFormat="1" ht="15.95" customHeight="1">
      <c r="A1988" s="196"/>
      <c r="B1988" s="196"/>
      <c r="C1988" s="196"/>
      <c r="D1988" s="196"/>
      <c r="E1988" s="196"/>
      <c r="F1988" s="196"/>
      <c r="G1988" s="196"/>
      <c r="H1988" s="196"/>
    </row>
    <row r="1989" spans="1:8" s="138" customFormat="1" ht="15.95" customHeight="1">
      <c r="A1989" s="196"/>
      <c r="B1989" s="196"/>
      <c r="C1989" s="196"/>
      <c r="D1989" s="196"/>
      <c r="E1989" s="196"/>
      <c r="F1989" s="196"/>
      <c r="G1989" s="196"/>
      <c r="H1989" s="196"/>
    </row>
    <row r="1990" spans="1:8" s="138" customFormat="1" ht="15.95" customHeight="1">
      <c r="A1990" s="196"/>
      <c r="B1990" s="196"/>
      <c r="C1990" s="196"/>
      <c r="D1990" s="196"/>
      <c r="E1990" s="196"/>
      <c r="F1990" s="196"/>
      <c r="G1990" s="196"/>
      <c r="H1990" s="196"/>
    </row>
    <row r="1991" spans="1:8" s="138" customFormat="1" ht="15.95" customHeight="1">
      <c r="A1991" s="196"/>
      <c r="B1991" s="196"/>
      <c r="C1991" s="196"/>
      <c r="D1991" s="196"/>
      <c r="E1991" s="196"/>
      <c r="F1991" s="196"/>
      <c r="G1991" s="196"/>
      <c r="H1991" s="196"/>
    </row>
    <row r="1992" spans="1:8" s="138" customFormat="1" ht="15.95" customHeight="1">
      <c r="A1992" s="196"/>
      <c r="B1992" s="196"/>
      <c r="C1992" s="196"/>
      <c r="D1992" s="196"/>
      <c r="E1992" s="196"/>
      <c r="F1992" s="196"/>
      <c r="G1992" s="196"/>
      <c r="H1992" s="196"/>
    </row>
    <row r="1993" spans="1:8" s="138" customFormat="1" ht="15.95" customHeight="1">
      <c r="A1993" s="196"/>
      <c r="B1993" s="196"/>
      <c r="C1993" s="196"/>
      <c r="D1993" s="196"/>
      <c r="E1993" s="196"/>
      <c r="F1993" s="196"/>
      <c r="G1993" s="196"/>
      <c r="H1993" s="196"/>
    </row>
    <row r="1994" spans="1:8" s="138" customFormat="1" ht="15.95" customHeight="1">
      <c r="A1994" s="196"/>
      <c r="B1994" s="196"/>
      <c r="C1994" s="196"/>
      <c r="D1994" s="196"/>
      <c r="E1994" s="196"/>
      <c r="F1994" s="196"/>
      <c r="G1994" s="196"/>
      <c r="H1994" s="196"/>
    </row>
    <row r="1995" spans="1:8" s="138" customFormat="1" ht="15.95" customHeight="1">
      <c r="A1995" s="196"/>
      <c r="B1995" s="196"/>
      <c r="C1995" s="196"/>
      <c r="D1995" s="196"/>
      <c r="E1995" s="196"/>
      <c r="F1995" s="196"/>
      <c r="G1995" s="196"/>
      <c r="H1995" s="196"/>
    </row>
    <row r="1996" spans="1:8" s="138" customFormat="1" ht="15.95" customHeight="1">
      <c r="A1996" s="196"/>
      <c r="B1996" s="196"/>
      <c r="C1996" s="196"/>
      <c r="D1996" s="196"/>
      <c r="E1996" s="196"/>
      <c r="F1996" s="196"/>
      <c r="G1996" s="196"/>
      <c r="H1996" s="196"/>
    </row>
    <row r="1997" spans="1:8" s="138" customFormat="1" ht="15.95" customHeight="1">
      <c r="A1997" s="196"/>
      <c r="B1997" s="196"/>
      <c r="C1997" s="196"/>
      <c r="D1997" s="196"/>
      <c r="E1997" s="196"/>
      <c r="F1997" s="196"/>
      <c r="G1997" s="196"/>
      <c r="H1997" s="196"/>
    </row>
    <row r="1998" spans="1:8" s="138" customFormat="1" ht="15.95" customHeight="1">
      <c r="A1998" s="196"/>
      <c r="B1998" s="196"/>
      <c r="C1998" s="196"/>
      <c r="D1998" s="196"/>
      <c r="E1998" s="196"/>
      <c r="F1998" s="196"/>
      <c r="G1998" s="196"/>
      <c r="H1998" s="196"/>
    </row>
    <row r="1999" spans="1:8" s="138" customFormat="1" ht="15.95" customHeight="1">
      <c r="A1999" s="196"/>
      <c r="B1999" s="196"/>
      <c r="C1999" s="196"/>
      <c r="D1999" s="196"/>
      <c r="E1999" s="196"/>
      <c r="F1999" s="196"/>
      <c r="G1999" s="196"/>
      <c r="H1999" s="196"/>
    </row>
    <row r="2000" spans="1:8" s="138" customFormat="1" ht="15.95" customHeight="1">
      <c r="A2000" s="196"/>
      <c r="B2000" s="196"/>
      <c r="C2000" s="196"/>
      <c r="D2000" s="196"/>
      <c r="E2000" s="196"/>
      <c r="F2000" s="196"/>
      <c r="G2000" s="196"/>
      <c r="H2000" s="196"/>
    </row>
  </sheetData>
  <autoFilter ref="G1:G2000"/>
  <mergeCells count="15">
    <mergeCell ref="F5:F6"/>
    <mergeCell ref="G5:G6"/>
    <mergeCell ref="H5:H6"/>
    <mergeCell ref="A1:H2"/>
    <mergeCell ref="A3:B3"/>
    <mergeCell ref="C3:D3"/>
    <mergeCell ref="E3:F4"/>
    <mergeCell ref="G3:H4"/>
    <mergeCell ref="A4:B4"/>
    <mergeCell ref="C4:D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12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70C0"/>
  </sheetPr>
  <dimension ref="A1:H387"/>
  <sheetViews>
    <sheetView topLeftCell="A223" workbookViewId="0">
      <selection activeCell="D240" sqref="D240"/>
    </sheetView>
  </sheetViews>
  <sheetFormatPr defaultColWidth="9.140625" defaultRowHeight="14.25" customHeight="1"/>
  <cols>
    <col min="1" max="1" width="6.7109375" customWidth="1"/>
    <col min="2" max="2" width="42.140625" customWidth="1"/>
    <col min="3" max="3" width="12.42578125" customWidth="1"/>
    <col min="4" max="4" width="15.140625" customWidth="1"/>
    <col min="5" max="5" width="14" customWidth="1"/>
    <col min="6" max="6" width="16.28515625" customWidth="1"/>
  </cols>
  <sheetData>
    <row r="1" spans="1:6" ht="14.25" customHeight="1">
      <c r="A1" s="349" t="s">
        <v>0</v>
      </c>
      <c r="B1" s="349"/>
      <c r="C1" s="349"/>
      <c r="D1" s="349"/>
      <c r="E1" s="300" t="s">
        <v>1471</v>
      </c>
      <c r="F1" s="300"/>
    </row>
    <row r="2" spans="1:6" ht="14.25" customHeight="1">
      <c r="B2" s="1"/>
      <c r="C2" s="2"/>
      <c r="D2" s="2"/>
      <c r="E2" s="2"/>
    </row>
    <row r="3" spans="1:6" ht="14.25" customHeight="1">
      <c r="A3" s="3" t="s">
        <v>1</v>
      </c>
      <c r="B3" s="4" t="s">
        <v>2</v>
      </c>
      <c r="C3" s="6" t="s">
        <v>3</v>
      </c>
      <c r="D3" s="5" t="s">
        <v>4</v>
      </c>
      <c r="E3" s="5" t="s">
        <v>5</v>
      </c>
      <c r="F3" s="7" t="s">
        <v>6</v>
      </c>
    </row>
    <row r="4" spans="1:6" ht="14.25" customHeight="1">
      <c r="A4" s="44">
        <v>1</v>
      </c>
      <c r="B4" s="45" t="s">
        <v>31</v>
      </c>
      <c r="C4" s="42">
        <v>36.200000000000003</v>
      </c>
      <c r="D4" s="43">
        <f>C4/11022.9*'Сводный отчетЭЭ'!S10</f>
        <v>37.03973727422003</v>
      </c>
      <c r="E4" s="8">
        <v>5.05</v>
      </c>
      <c r="F4" s="9">
        <f t="shared" ref="F4:F67" si="0">D4*E4</f>
        <v>187.05067323481114</v>
      </c>
    </row>
    <row r="5" spans="1:6" ht="14.25" customHeight="1">
      <c r="A5" s="46">
        <v>2</v>
      </c>
      <c r="B5" s="45" t="s">
        <v>32</v>
      </c>
      <c r="C5" s="42">
        <v>72.099999999999994</v>
      </c>
      <c r="D5" s="43">
        <f>C5/11022.9*'Сводный отчетЭЭ'!S10</f>
        <v>73.772515399758674</v>
      </c>
      <c r="E5" s="8">
        <v>5.05</v>
      </c>
      <c r="F5" s="9">
        <f t="shared" si="0"/>
        <v>372.55120276878131</v>
      </c>
    </row>
    <row r="6" spans="1:6" ht="14.25" customHeight="1">
      <c r="A6" s="44">
        <v>3</v>
      </c>
      <c r="B6" s="45" t="s">
        <v>32</v>
      </c>
      <c r="C6" s="42">
        <v>54.1</v>
      </c>
      <c r="D6" s="43">
        <f>C6/11022.9*'Сводный отчетЭЭ'!S10</f>
        <v>55.354966478875795</v>
      </c>
      <c r="E6" s="8">
        <v>5.05</v>
      </c>
      <c r="F6" s="9">
        <f t="shared" si="0"/>
        <v>279.54258071832277</v>
      </c>
    </row>
    <row r="7" spans="1:6" ht="14.25" customHeight="1">
      <c r="A7" s="44">
        <v>4</v>
      </c>
      <c r="B7" s="45" t="s">
        <v>32</v>
      </c>
      <c r="C7" s="42">
        <v>53.7</v>
      </c>
      <c r="D7" s="43">
        <f>C7/11022.9*'Сводный отчетЭЭ'!S10</f>
        <v>54.94568761396728</v>
      </c>
      <c r="E7" s="8">
        <v>5.05</v>
      </c>
      <c r="F7" s="9">
        <f t="shared" si="0"/>
        <v>277.47572245053476</v>
      </c>
    </row>
    <row r="8" spans="1:6" ht="14.25" customHeight="1">
      <c r="A8" s="44">
        <v>5</v>
      </c>
      <c r="B8" s="45" t="s">
        <v>32</v>
      </c>
      <c r="C8" s="42">
        <v>34.299999999999997</v>
      </c>
      <c r="D8" s="43">
        <f>C8/11022.9*'Сводный отчетЭЭ'!S10</f>
        <v>35.095662665904612</v>
      </c>
      <c r="E8" s="8">
        <v>5.05</v>
      </c>
      <c r="F8" s="9">
        <f t="shared" si="0"/>
        <v>177.23309646281828</v>
      </c>
    </row>
    <row r="9" spans="1:6" ht="14.25" customHeight="1">
      <c r="A9" s="44">
        <v>6</v>
      </c>
      <c r="B9" s="45" t="s">
        <v>32</v>
      </c>
      <c r="C9" s="42">
        <v>53.4</v>
      </c>
      <c r="D9" s="43">
        <f>C9/11022.9*'Сводный отчетЭЭ'!S10</f>
        <v>54.638728465285901</v>
      </c>
      <c r="E9" s="8">
        <v>5.05</v>
      </c>
      <c r="F9" s="9">
        <f t="shared" si="0"/>
        <v>275.92557874969378</v>
      </c>
    </row>
    <row r="10" spans="1:6" ht="14.25" customHeight="1">
      <c r="A10" s="44">
        <v>7</v>
      </c>
      <c r="B10" s="45" t="s">
        <v>33</v>
      </c>
      <c r="C10" s="42">
        <v>36.5</v>
      </c>
      <c r="D10" s="43">
        <f>C10/11022.9*'Сводный отчетЭЭ'!S10</f>
        <v>37.34669642290141</v>
      </c>
      <c r="E10" s="8">
        <v>5.05</v>
      </c>
      <c r="F10" s="9">
        <f t="shared" si="0"/>
        <v>188.60081693565212</v>
      </c>
    </row>
    <row r="11" spans="1:6" ht="14.25" customHeight="1">
      <c r="A11" s="44">
        <v>8</v>
      </c>
      <c r="B11" s="45" t="s">
        <v>32</v>
      </c>
      <c r="C11" s="42">
        <v>77.3</v>
      </c>
      <c r="D11" s="43">
        <f>C11/11022.9*'Сводный отчетЭЭ'!S10</f>
        <v>79.093140643569285</v>
      </c>
      <c r="E11" s="8">
        <v>5.05</v>
      </c>
      <c r="F11" s="9">
        <f t="shared" si="0"/>
        <v>399.42036025002488</v>
      </c>
    </row>
    <row r="12" spans="1:6" ht="14.25" customHeight="1">
      <c r="A12" s="44">
        <v>9</v>
      </c>
      <c r="B12" s="105" t="s">
        <v>266</v>
      </c>
      <c r="C12" s="42">
        <v>53.7</v>
      </c>
      <c r="D12" s="43">
        <f>C12/11022.9*'Сводный отчетЭЭ'!S10</f>
        <v>54.94568761396728</v>
      </c>
      <c r="E12" s="8">
        <v>5.05</v>
      </c>
      <c r="F12" s="9">
        <f t="shared" si="0"/>
        <v>277.47572245053476</v>
      </c>
    </row>
    <row r="13" spans="1:6" ht="14.25" customHeight="1">
      <c r="A13" s="44">
        <v>10</v>
      </c>
      <c r="B13" s="47" t="s">
        <v>34</v>
      </c>
      <c r="C13" s="42">
        <v>54.4</v>
      </c>
      <c r="D13" s="43">
        <f>C13/11022.9*'Сводный отчетЭЭ'!S10</f>
        <v>55.661925627557174</v>
      </c>
      <c r="E13" s="8">
        <v>5.05</v>
      </c>
      <c r="F13" s="9">
        <f t="shared" si="0"/>
        <v>281.09272441916374</v>
      </c>
    </row>
    <row r="14" spans="1:6" ht="14.25" customHeight="1">
      <c r="A14" s="44">
        <v>11</v>
      </c>
      <c r="B14" s="47" t="s">
        <v>35</v>
      </c>
      <c r="C14" s="42">
        <v>35.1</v>
      </c>
      <c r="D14" s="43">
        <f>C14/11022.9*'Сводный отчетЭЭ'!S10</f>
        <v>35.914220395721635</v>
      </c>
      <c r="E14" s="8">
        <v>5.05</v>
      </c>
      <c r="F14" s="9">
        <f t="shared" si="0"/>
        <v>181.36681299839424</v>
      </c>
    </row>
    <row r="15" spans="1:6" ht="14.25" customHeight="1">
      <c r="A15" s="44">
        <v>12</v>
      </c>
      <c r="B15" s="45" t="s">
        <v>36</v>
      </c>
      <c r="C15" s="42">
        <v>35.1</v>
      </c>
      <c r="D15" s="43">
        <f>C15/11022.9*'Сводный отчетЭЭ'!S10</f>
        <v>35.914220395721635</v>
      </c>
      <c r="E15" s="8">
        <v>5.05</v>
      </c>
      <c r="F15" s="9">
        <f t="shared" si="0"/>
        <v>181.36681299839424</v>
      </c>
    </row>
    <row r="16" spans="1:6" ht="14.25" customHeight="1">
      <c r="A16" s="44">
        <v>13</v>
      </c>
      <c r="B16" s="45" t="s">
        <v>37</v>
      </c>
      <c r="C16" s="42">
        <v>34.200000000000003</v>
      </c>
      <c r="D16" s="43">
        <f>C16/11022.9*'Сводный отчетЭЭ'!S10</f>
        <v>34.993342949677491</v>
      </c>
      <c r="E16" s="8">
        <v>5.05</v>
      </c>
      <c r="F16" s="9">
        <f t="shared" si="0"/>
        <v>176.71638189587131</v>
      </c>
    </row>
    <row r="17" spans="1:6" ht="14.25" customHeight="1">
      <c r="A17" s="44">
        <v>14</v>
      </c>
      <c r="B17" s="45" t="s">
        <v>38</v>
      </c>
      <c r="C17" s="42">
        <v>36.4</v>
      </c>
      <c r="D17" s="43">
        <f>C17/11022.9*'Сводный отчетЭЭ'!S10</f>
        <v>37.244376706674281</v>
      </c>
      <c r="E17" s="8">
        <v>5.05</v>
      </c>
      <c r="F17" s="9">
        <f t="shared" si="0"/>
        <v>188.08410236870512</v>
      </c>
    </row>
    <row r="18" spans="1:6" ht="14.25" customHeight="1">
      <c r="A18" s="44">
        <v>15</v>
      </c>
      <c r="B18" s="45" t="s">
        <v>264</v>
      </c>
      <c r="C18" s="42">
        <v>77.8</v>
      </c>
      <c r="D18" s="43">
        <f>C18/11022.9*'Сводный отчетЭЭ'!S10</f>
        <v>79.604739224704915</v>
      </c>
      <c r="E18" s="8">
        <v>5.05</v>
      </c>
      <c r="F18" s="9">
        <f t="shared" si="0"/>
        <v>402.00393308475981</v>
      </c>
    </row>
    <row r="19" spans="1:6" ht="14.25" customHeight="1">
      <c r="A19" s="44">
        <v>16</v>
      </c>
      <c r="B19" s="45" t="s">
        <v>39</v>
      </c>
      <c r="C19" s="42">
        <v>54.4</v>
      </c>
      <c r="D19" s="43">
        <f>C19/11022.9*'Сводный отчетЭЭ'!S10</f>
        <v>55.661925627557174</v>
      </c>
      <c r="E19" s="8">
        <v>5.05</v>
      </c>
      <c r="F19" s="9">
        <f t="shared" si="0"/>
        <v>281.09272441916374</v>
      </c>
    </row>
    <row r="20" spans="1:6" ht="14.25" customHeight="1">
      <c r="A20" s="44">
        <v>17</v>
      </c>
      <c r="B20" s="47" t="s">
        <v>225</v>
      </c>
      <c r="C20" s="42">
        <v>54.4</v>
      </c>
      <c r="D20" s="43">
        <f>C20/11022.9*'Сводный отчетЭЭ'!S10</f>
        <v>55.661925627557174</v>
      </c>
      <c r="E20" s="8">
        <v>5.05</v>
      </c>
      <c r="F20" s="9">
        <f t="shared" si="0"/>
        <v>281.09272441916374</v>
      </c>
    </row>
    <row r="21" spans="1:6" ht="14.25" customHeight="1">
      <c r="A21" s="44">
        <v>18</v>
      </c>
      <c r="B21" s="45" t="s">
        <v>40</v>
      </c>
      <c r="C21" s="42">
        <v>35.1</v>
      </c>
      <c r="D21" s="43">
        <f>C21/11022.9*'Сводный отчетЭЭ'!S10</f>
        <v>35.914220395721635</v>
      </c>
      <c r="E21" s="8">
        <v>5.05</v>
      </c>
      <c r="F21" s="9">
        <f t="shared" si="0"/>
        <v>181.36681299839424</v>
      </c>
    </row>
    <row r="22" spans="1:6" ht="14.25" customHeight="1">
      <c r="A22" s="44">
        <v>19</v>
      </c>
      <c r="B22" s="45" t="s">
        <v>41</v>
      </c>
      <c r="C22" s="42">
        <v>35</v>
      </c>
      <c r="D22" s="43">
        <f>C22/11022.9*'Сводный отчетЭЭ'!S10</f>
        <v>35.811900679494507</v>
      </c>
      <c r="E22" s="8">
        <v>5.05</v>
      </c>
      <c r="F22" s="9">
        <f t="shared" si="0"/>
        <v>180.85009843144726</v>
      </c>
    </row>
    <row r="23" spans="1:6" ht="14.25" customHeight="1">
      <c r="A23" s="48">
        <v>20</v>
      </c>
      <c r="B23" s="49" t="s">
        <v>42</v>
      </c>
      <c r="C23" s="42">
        <v>34</v>
      </c>
      <c r="D23" s="43">
        <f>C23/11022.9*'Сводный отчетЭЭ'!S10</f>
        <v>34.788703517223233</v>
      </c>
      <c r="E23" s="8">
        <v>5.05</v>
      </c>
      <c r="F23" s="9">
        <f t="shared" si="0"/>
        <v>175.68295276197733</v>
      </c>
    </row>
    <row r="24" spans="1:6" ht="14.25" customHeight="1">
      <c r="A24" s="44">
        <v>21</v>
      </c>
      <c r="B24" s="45" t="s">
        <v>43</v>
      </c>
      <c r="C24" s="42">
        <v>35.9</v>
      </c>
      <c r="D24" s="43">
        <f>C24/11022.9*'Сводный отчетЭЭ'!S10</f>
        <v>36.732778125538644</v>
      </c>
      <c r="E24" s="8">
        <v>5.05</v>
      </c>
      <c r="F24" s="9">
        <f t="shared" si="0"/>
        <v>185.50052953397014</v>
      </c>
    </row>
    <row r="25" spans="1:6" ht="14.25" customHeight="1">
      <c r="A25" s="44">
        <v>22</v>
      </c>
      <c r="B25" s="47" t="s">
        <v>44</v>
      </c>
      <c r="C25" s="42">
        <v>77.7</v>
      </c>
      <c r="D25" s="43">
        <f>C25/11022.9*'Сводный отчетЭЭ'!S10</f>
        <v>79.5024195084778</v>
      </c>
      <c r="E25" s="8">
        <v>5.05</v>
      </c>
      <c r="F25" s="9">
        <f t="shared" si="0"/>
        <v>401.48721851781289</v>
      </c>
    </row>
    <row r="26" spans="1:6" ht="14.25" customHeight="1">
      <c r="A26" s="44">
        <v>23</v>
      </c>
      <c r="B26" s="45" t="s">
        <v>45</v>
      </c>
      <c r="C26" s="42">
        <v>54.3</v>
      </c>
      <c r="D26" s="43">
        <f>C26/11022.9*'Сводный отчетЭЭ'!S10</f>
        <v>55.559605911330046</v>
      </c>
      <c r="E26" s="8">
        <v>5.05</v>
      </c>
      <c r="F26" s="9">
        <f t="shared" si="0"/>
        <v>280.57600985221671</v>
      </c>
    </row>
    <row r="27" spans="1:6" ht="14.25" customHeight="1">
      <c r="A27" s="44">
        <v>24</v>
      </c>
      <c r="B27" s="45" t="s">
        <v>46</v>
      </c>
      <c r="C27" s="42">
        <v>54.3</v>
      </c>
      <c r="D27" s="43">
        <f>C27/11022.9*'Сводный отчетЭЭ'!S10</f>
        <v>55.559605911330046</v>
      </c>
      <c r="E27" s="8">
        <v>5.05</v>
      </c>
      <c r="F27" s="9">
        <f t="shared" si="0"/>
        <v>280.57600985221671</v>
      </c>
    </row>
    <row r="28" spans="1:6" ht="14.25" customHeight="1">
      <c r="A28" s="44">
        <v>25</v>
      </c>
      <c r="B28" s="45" t="s">
        <v>47</v>
      </c>
      <c r="C28" s="42">
        <v>35.299999999999997</v>
      </c>
      <c r="D28" s="43">
        <f>C28/11022.9*'Сводный отчетЭЭ'!S10</f>
        <v>36.118859828175886</v>
      </c>
      <c r="E28" s="8">
        <v>5.05</v>
      </c>
      <c r="F28" s="9">
        <f t="shared" si="0"/>
        <v>182.40024213228821</v>
      </c>
    </row>
    <row r="29" spans="1:6" ht="14.25" customHeight="1">
      <c r="A29" s="44">
        <v>26</v>
      </c>
      <c r="B29" s="45" t="s">
        <v>48</v>
      </c>
      <c r="C29" s="42">
        <v>35</v>
      </c>
      <c r="D29" s="43">
        <f>C29/11022.9*'Сводный отчетЭЭ'!S10</f>
        <v>35.811900679494507</v>
      </c>
      <c r="E29" s="8">
        <v>5.05</v>
      </c>
      <c r="F29" s="9">
        <f t="shared" si="0"/>
        <v>180.85009843144726</v>
      </c>
    </row>
    <row r="30" spans="1:6" ht="14.25" customHeight="1">
      <c r="A30" s="44">
        <v>27</v>
      </c>
      <c r="B30" s="47" t="s">
        <v>49</v>
      </c>
      <c r="C30" s="42">
        <v>34.299999999999997</v>
      </c>
      <c r="D30" s="43">
        <f>C30/11022.9*'Сводный отчетЭЭ'!S10</f>
        <v>35.095662665904612</v>
      </c>
      <c r="E30" s="8">
        <v>5.05</v>
      </c>
      <c r="F30" s="9">
        <f t="shared" si="0"/>
        <v>177.23309646281828</v>
      </c>
    </row>
    <row r="31" spans="1:6" ht="14.25" customHeight="1">
      <c r="A31" s="44">
        <v>28</v>
      </c>
      <c r="B31" s="45" t="s">
        <v>50</v>
      </c>
      <c r="C31" s="42">
        <v>35.9</v>
      </c>
      <c r="D31" s="43">
        <f>C31/11022.9*'Сводный отчетЭЭ'!S10</f>
        <v>36.732778125538644</v>
      </c>
      <c r="E31" s="8">
        <v>5.05</v>
      </c>
      <c r="F31" s="9">
        <f t="shared" si="0"/>
        <v>185.50052953397014</v>
      </c>
    </row>
    <row r="32" spans="1:6" ht="14.25" customHeight="1">
      <c r="A32" s="44">
        <v>29</v>
      </c>
      <c r="B32" s="45" t="s">
        <v>51</v>
      </c>
      <c r="C32" s="42">
        <v>77.7</v>
      </c>
      <c r="D32" s="43">
        <f>C32/11022.9*'Сводный отчетЭЭ'!S10</f>
        <v>79.5024195084778</v>
      </c>
      <c r="E32" s="8">
        <v>5.05</v>
      </c>
      <c r="F32" s="9">
        <f t="shared" si="0"/>
        <v>401.48721851781289</v>
      </c>
    </row>
    <row r="33" spans="1:6" ht="14.25" customHeight="1">
      <c r="A33" s="44">
        <v>30</v>
      </c>
      <c r="B33" s="45" t="s">
        <v>52</v>
      </c>
      <c r="C33" s="42">
        <v>54.1</v>
      </c>
      <c r="D33" s="43">
        <f>C33/11022.9*'Сводный отчетЭЭ'!S10</f>
        <v>55.354966478875795</v>
      </c>
      <c r="E33" s="8">
        <v>5.05</v>
      </c>
      <c r="F33" s="9">
        <f t="shared" si="0"/>
        <v>279.54258071832277</v>
      </c>
    </row>
    <row r="34" spans="1:6" ht="14.25" customHeight="1">
      <c r="A34" s="44">
        <v>31</v>
      </c>
      <c r="B34" s="45" t="s">
        <v>53</v>
      </c>
      <c r="C34" s="42">
        <v>54.2</v>
      </c>
      <c r="D34" s="43">
        <f>C34/11022.9*'Сводный отчетЭЭ'!S10</f>
        <v>55.457286195102924</v>
      </c>
      <c r="E34" s="8">
        <v>5.05</v>
      </c>
      <c r="F34" s="9">
        <f t="shared" si="0"/>
        <v>280.05929528526974</v>
      </c>
    </row>
    <row r="35" spans="1:6" ht="14.25" customHeight="1">
      <c r="A35" s="44">
        <v>32</v>
      </c>
      <c r="B35" s="47" t="s">
        <v>54</v>
      </c>
      <c r="C35" s="42">
        <v>35.200000000000003</v>
      </c>
      <c r="D35" s="43">
        <f>C35/11022.9*'Сводный отчетЭЭ'!S10</f>
        <v>36.016540111948757</v>
      </c>
      <c r="E35" s="8">
        <v>5.05</v>
      </c>
      <c r="F35" s="9">
        <f t="shared" si="0"/>
        <v>181.88352756534121</v>
      </c>
    </row>
    <row r="36" spans="1:6" ht="14.25" customHeight="1">
      <c r="A36" s="44">
        <v>33</v>
      </c>
      <c r="B36" s="47" t="s">
        <v>55</v>
      </c>
      <c r="C36" s="42">
        <v>35.200000000000003</v>
      </c>
      <c r="D36" s="43">
        <f>C36/11022.9*'Сводный отчетЭЭ'!S10</f>
        <v>36.016540111948757</v>
      </c>
      <c r="E36" s="8">
        <v>5.05</v>
      </c>
      <c r="F36" s="9">
        <f t="shared" si="0"/>
        <v>181.88352756534121</v>
      </c>
    </row>
    <row r="37" spans="1:6" ht="14.25" customHeight="1">
      <c r="A37" s="44">
        <v>34</v>
      </c>
      <c r="B37" s="47" t="s">
        <v>56</v>
      </c>
      <c r="C37" s="42">
        <v>34.200000000000003</v>
      </c>
      <c r="D37" s="43">
        <f>C37/11022.9*'Сводный отчетЭЭ'!S10</f>
        <v>34.993342949677491</v>
      </c>
      <c r="E37" s="8">
        <v>5.05</v>
      </c>
      <c r="F37" s="9">
        <f t="shared" si="0"/>
        <v>176.71638189587131</v>
      </c>
    </row>
    <row r="38" spans="1:6" ht="14.25" customHeight="1" thickBot="1">
      <c r="A38" s="44">
        <v>35</v>
      </c>
      <c r="B38" s="45" t="s">
        <v>57</v>
      </c>
      <c r="C38" s="42">
        <v>35.9</v>
      </c>
      <c r="D38" s="43">
        <f>C38/11022.9*'Сводный отчетЭЭ'!S10</f>
        <v>36.732778125538644</v>
      </c>
      <c r="E38" s="8">
        <v>5.05</v>
      </c>
      <c r="F38" s="9">
        <f t="shared" si="0"/>
        <v>185.50052953397014</v>
      </c>
    </row>
    <row r="39" spans="1:6" ht="14.25" customHeight="1" thickBot="1">
      <c r="A39" s="44">
        <v>36</v>
      </c>
      <c r="B39" s="200" t="s">
        <v>1457</v>
      </c>
      <c r="C39" s="42">
        <v>77.7</v>
      </c>
      <c r="D39" s="43">
        <f>C39/11022.9*'Сводный отчетЭЭ'!S10</f>
        <v>79.5024195084778</v>
      </c>
      <c r="E39" s="8">
        <v>5.05</v>
      </c>
      <c r="F39" s="9">
        <f t="shared" si="0"/>
        <v>401.48721851781289</v>
      </c>
    </row>
    <row r="40" spans="1:6" ht="14.25" customHeight="1">
      <c r="A40" s="44">
        <v>37</v>
      </c>
      <c r="B40" s="45" t="s">
        <v>58</v>
      </c>
      <c r="C40" s="42">
        <v>54.3</v>
      </c>
      <c r="D40" s="43">
        <f>C40/11022.9*'Сводный отчетЭЭ'!S10</f>
        <v>55.559605911330046</v>
      </c>
      <c r="E40" s="8">
        <v>5.05</v>
      </c>
      <c r="F40" s="9">
        <f t="shared" si="0"/>
        <v>280.57600985221671</v>
      </c>
    </row>
    <row r="41" spans="1:6" ht="14.25" customHeight="1">
      <c r="A41" s="46">
        <v>38</v>
      </c>
      <c r="B41" s="50" t="s">
        <v>261</v>
      </c>
      <c r="C41" s="42">
        <v>54.3</v>
      </c>
      <c r="D41" s="43">
        <f>C41/11022.9*'Сводный отчетЭЭ'!S10</f>
        <v>55.559605911330046</v>
      </c>
      <c r="E41" s="8">
        <v>5.05</v>
      </c>
      <c r="F41" s="9">
        <f t="shared" si="0"/>
        <v>280.57600985221671</v>
      </c>
    </row>
    <row r="42" spans="1:6" ht="14.25" customHeight="1">
      <c r="A42" s="44">
        <v>39</v>
      </c>
      <c r="B42" s="45" t="s">
        <v>59</v>
      </c>
      <c r="C42" s="42">
        <v>35.299999999999997</v>
      </c>
      <c r="D42" s="43">
        <f>C42/11022.9*'Сводный отчетЭЭ'!S10</f>
        <v>36.118859828175886</v>
      </c>
      <c r="E42" s="8">
        <v>5.05</v>
      </c>
      <c r="F42" s="9">
        <f t="shared" si="0"/>
        <v>182.40024213228821</v>
      </c>
    </row>
    <row r="43" spans="1:6" ht="14.25" customHeight="1">
      <c r="A43" s="44">
        <v>40</v>
      </c>
      <c r="B43" s="45" t="s">
        <v>60</v>
      </c>
      <c r="C43" s="42">
        <v>34.9</v>
      </c>
      <c r="D43" s="43">
        <f>C43/11022.9*'Сводный отчетЭЭ'!S10</f>
        <v>35.709580963267371</v>
      </c>
      <c r="E43" s="8">
        <v>5.05</v>
      </c>
      <c r="F43" s="9">
        <f t="shared" si="0"/>
        <v>180.33338386450021</v>
      </c>
    </row>
    <row r="44" spans="1:6" ht="14.25" customHeight="1">
      <c r="A44" s="44">
        <v>41</v>
      </c>
      <c r="B44" s="45" t="s">
        <v>61</v>
      </c>
      <c r="C44" s="42">
        <v>34.1</v>
      </c>
      <c r="D44" s="43">
        <f>C44/11022.9*'Сводный отчетЭЭ'!S10</f>
        <v>34.891023233450362</v>
      </c>
      <c r="E44" s="8">
        <v>5.05</v>
      </c>
      <c r="F44" s="9">
        <f t="shared" si="0"/>
        <v>176.19966732892433</v>
      </c>
    </row>
    <row r="45" spans="1:6" ht="14.25" customHeight="1">
      <c r="A45" s="44">
        <v>42</v>
      </c>
      <c r="B45" s="47" t="s">
        <v>62</v>
      </c>
      <c r="C45" s="42">
        <v>36.1</v>
      </c>
      <c r="D45" s="43">
        <f>C45/11022.9*'Сводный отчетЭЭ'!S10</f>
        <v>36.937417557992902</v>
      </c>
      <c r="E45" s="8">
        <v>5.05</v>
      </c>
      <c r="F45" s="9">
        <f t="shared" si="0"/>
        <v>186.53395866786414</v>
      </c>
    </row>
    <row r="46" spans="1:6" ht="14.25" customHeight="1">
      <c r="A46" s="44">
        <v>43</v>
      </c>
      <c r="B46" s="45" t="s">
        <v>63</v>
      </c>
      <c r="C46" s="42">
        <v>77.8</v>
      </c>
      <c r="D46" s="43">
        <f>C46/11022.9*'Сводный отчетЭЭ'!S10</f>
        <v>79.604739224704915</v>
      </c>
      <c r="E46" s="8">
        <v>5.05</v>
      </c>
      <c r="F46" s="9">
        <f t="shared" si="0"/>
        <v>402.00393308475981</v>
      </c>
    </row>
    <row r="47" spans="1:6" ht="14.25" customHeight="1">
      <c r="A47" s="44">
        <v>44</v>
      </c>
      <c r="B47" s="45" t="s">
        <v>64</v>
      </c>
      <c r="C47" s="42">
        <v>54.1</v>
      </c>
      <c r="D47" s="43">
        <f>C47/11022.9*'Сводный отчетЭЭ'!S10</f>
        <v>55.354966478875795</v>
      </c>
      <c r="E47" s="8">
        <v>5.05</v>
      </c>
      <c r="F47" s="9">
        <f t="shared" si="0"/>
        <v>279.54258071832277</v>
      </c>
    </row>
    <row r="48" spans="1:6" ht="14.25" customHeight="1">
      <c r="A48" s="44">
        <v>45</v>
      </c>
      <c r="B48" s="45" t="s">
        <v>65</v>
      </c>
      <c r="C48" s="42">
        <v>54.3</v>
      </c>
      <c r="D48" s="43">
        <f>C48/11022.9*'Сводный отчетЭЭ'!S10</f>
        <v>55.559605911330046</v>
      </c>
      <c r="E48" s="8">
        <v>5.05</v>
      </c>
      <c r="F48" s="9">
        <f t="shared" si="0"/>
        <v>280.57600985221671</v>
      </c>
    </row>
    <row r="49" spans="1:6" ht="14.25" customHeight="1">
      <c r="A49" s="44">
        <v>46</v>
      </c>
      <c r="B49" s="45" t="s">
        <v>66</v>
      </c>
      <c r="C49" s="42">
        <v>35.299999999999997</v>
      </c>
      <c r="D49" s="43">
        <f>C49/11022.9*'Сводный отчетЭЭ'!S10</f>
        <v>36.118859828175886</v>
      </c>
      <c r="E49" s="8">
        <v>5.05</v>
      </c>
      <c r="F49" s="9">
        <f t="shared" si="0"/>
        <v>182.40024213228821</v>
      </c>
    </row>
    <row r="50" spans="1:6" ht="14.25" customHeight="1">
      <c r="A50" s="44">
        <v>47</v>
      </c>
      <c r="B50" s="47" t="s">
        <v>67</v>
      </c>
      <c r="C50" s="42">
        <v>35</v>
      </c>
      <c r="D50" s="43">
        <f>C50/11022.9*'Сводный отчетЭЭ'!S10</f>
        <v>35.811900679494507</v>
      </c>
      <c r="E50" s="8">
        <v>5.05</v>
      </c>
      <c r="F50" s="9">
        <f t="shared" si="0"/>
        <v>180.85009843144726</v>
      </c>
    </row>
    <row r="51" spans="1:6" ht="14.25" customHeight="1">
      <c r="A51" s="48">
        <v>48</v>
      </c>
      <c r="B51" s="49" t="s">
        <v>68</v>
      </c>
      <c r="C51" s="42">
        <v>34.200000000000003</v>
      </c>
      <c r="D51" s="43">
        <f>C51/11022.9*'Сводный отчетЭЭ'!S10</f>
        <v>34.993342949677491</v>
      </c>
      <c r="E51" s="8">
        <v>5.05</v>
      </c>
      <c r="F51" s="9">
        <f t="shared" si="0"/>
        <v>176.71638189587131</v>
      </c>
    </row>
    <row r="52" spans="1:6" ht="14.25" customHeight="1">
      <c r="A52" s="44">
        <v>49</v>
      </c>
      <c r="B52" s="45" t="s">
        <v>69</v>
      </c>
      <c r="C52" s="42">
        <v>35.799999999999997</v>
      </c>
      <c r="D52" s="43">
        <f>C52/11022.9*'Сводный отчетЭЭ'!S10</f>
        <v>36.630458409311515</v>
      </c>
      <c r="E52" s="8">
        <v>5.05</v>
      </c>
      <c r="F52" s="9">
        <f t="shared" si="0"/>
        <v>184.98381496702314</v>
      </c>
    </row>
    <row r="53" spans="1:6" ht="14.25" customHeight="1">
      <c r="A53" s="44">
        <v>50</v>
      </c>
      <c r="B53" s="45" t="s">
        <v>70</v>
      </c>
      <c r="C53" s="42">
        <v>77.8</v>
      </c>
      <c r="D53" s="43">
        <f>C53/11022.9*'Сводный отчетЭЭ'!S10</f>
        <v>79.604739224704915</v>
      </c>
      <c r="E53" s="8">
        <v>5.05</v>
      </c>
      <c r="F53" s="9">
        <f t="shared" si="0"/>
        <v>402.00393308475981</v>
      </c>
    </row>
    <row r="54" spans="1:6" ht="14.25" customHeight="1">
      <c r="A54" s="44">
        <v>51</v>
      </c>
      <c r="B54" s="146" t="s">
        <v>71</v>
      </c>
      <c r="C54" s="42">
        <v>54</v>
      </c>
      <c r="D54" s="43">
        <f>C54/11022.9*'Сводный отчетЭЭ'!S10</f>
        <v>55.252646762648659</v>
      </c>
      <c r="E54" s="8">
        <v>5.05</v>
      </c>
      <c r="F54" s="9">
        <f t="shared" si="0"/>
        <v>279.02586615137574</v>
      </c>
    </row>
    <row r="55" spans="1:6" ht="14.25" customHeight="1">
      <c r="A55" s="44">
        <v>52</v>
      </c>
      <c r="B55" s="45" t="s">
        <v>72</v>
      </c>
      <c r="C55" s="42">
        <v>53.8</v>
      </c>
      <c r="D55" s="43">
        <f>C55/11022.9*'Сводный отчетЭЭ'!S10</f>
        <v>55.048007330194402</v>
      </c>
      <c r="E55" s="8">
        <v>5.05</v>
      </c>
      <c r="F55" s="9">
        <f t="shared" si="0"/>
        <v>277.99243701748173</v>
      </c>
    </row>
    <row r="56" spans="1:6" ht="14.25" customHeight="1">
      <c r="A56" s="44">
        <v>53</v>
      </c>
      <c r="B56" s="47" t="s">
        <v>73</v>
      </c>
      <c r="C56" s="42">
        <v>34.799999999999997</v>
      </c>
      <c r="D56" s="43">
        <f>C56/11022.9*'Сводный отчетЭЭ'!S10</f>
        <v>35.607261247040249</v>
      </c>
      <c r="E56" s="8">
        <v>5.05</v>
      </c>
      <c r="F56" s="9">
        <f t="shared" si="0"/>
        <v>179.81666929755326</v>
      </c>
    </row>
    <row r="57" spans="1:6" ht="14.25" customHeight="1">
      <c r="A57" s="44">
        <v>54</v>
      </c>
      <c r="B57" s="47" t="s">
        <v>357</v>
      </c>
      <c r="C57" s="42">
        <v>34.6</v>
      </c>
      <c r="D57" s="43">
        <f>C57/11022.9*'Сводный отчетЭЭ'!S10</f>
        <v>35.402621814585999</v>
      </c>
      <c r="E57" s="8">
        <v>5.05</v>
      </c>
      <c r="F57" s="9">
        <f t="shared" si="0"/>
        <v>178.78324016365929</v>
      </c>
    </row>
    <row r="58" spans="1:6" ht="14.25" customHeight="1">
      <c r="A58" s="44">
        <v>55</v>
      </c>
      <c r="B58" s="45" t="s">
        <v>74</v>
      </c>
      <c r="C58" s="42">
        <v>34</v>
      </c>
      <c r="D58" s="43">
        <f>C58/11022.9*'Сводный отчетЭЭ'!S10</f>
        <v>34.788703517223233</v>
      </c>
      <c r="E58" s="8">
        <v>5.05</v>
      </c>
      <c r="F58" s="9">
        <f t="shared" si="0"/>
        <v>175.68295276197733</v>
      </c>
    </row>
    <row r="59" spans="1:6" ht="14.25" customHeight="1">
      <c r="A59" s="44">
        <v>56</v>
      </c>
      <c r="B59" s="45" t="s">
        <v>75</v>
      </c>
      <c r="C59" s="42">
        <v>35.799999999999997</v>
      </c>
      <c r="D59" s="43">
        <f>C59/11022.9*'Сводный отчетЭЭ'!S10</f>
        <v>36.630458409311515</v>
      </c>
      <c r="E59" s="8">
        <v>5.05</v>
      </c>
      <c r="F59" s="9">
        <f t="shared" si="0"/>
        <v>184.98381496702314</v>
      </c>
    </row>
    <row r="60" spans="1:6" ht="14.25" customHeight="1">
      <c r="A60" s="44">
        <v>57</v>
      </c>
      <c r="B60" s="45" t="s">
        <v>76</v>
      </c>
      <c r="C60" s="42">
        <v>77.900000000000006</v>
      </c>
      <c r="D60" s="43">
        <f>C60/11022.9*'Сводный отчетЭЭ'!S10</f>
        <v>79.707058940932058</v>
      </c>
      <c r="E60" s="8">
        <v>5.05</v>
      </c>
      <c r="F60" s="9">
        <f t="shared" si="0"/>
        <v>402.52064765170689</v>
      </c>
    </row>
    <row r="61" spans="1:6" ht="14.25" customHeight="1">
      <c r="A61" s="44">
        <v>58</v>
      </c>
      <c r="B61" s="45" t="s">
        <v>77</v>
      </c>
      <c r="C61" s="42">
        <v>53.9</v>
      </c>
      <c r="D61" s="43">
        <f>C61/11022.9*'Сводный отчетЭЭ'!S10</f>
        <v>55.15032704642153</v>
      </c>
      <c r="E61" s="8">
        <v>5.05</v>
      </c>
      <c r="F61" s="9">
        <f t="shared" si="0"/>
        <v>278.50915158442871</v>
      </c>
    </row>
    <row r="62" spans="1:6" ht="14.25" customHeight="1">
      <c r="A62" s="44">
        <v>59</v>
      </c>
      <c r="B62" s="45" t="s">
        <v>78</v>
      </c>
      <c r="C62" s="42">
        <v>54</v>
      </c>
      <c r="D62" s="43">
        <f>C62/11022.9*'Сводный отчетЭЭ'!S10</f>
        <v>55.252646762648659</v>
      </c>
      <c r="E62" s="8">
        <v>5.05</v>
      </c>
      <c r="F62" s="9">
        <f t="shared" si="0"/>
        <v>279.02586615137574</v>
      </c>
    </row>
    <row r="63" spans="1:6" ht="14.25" customHeight="1">
      <c r="A63" s="44">
        <v>60</v>
      </c>
      <c r="B63" s="45" t="s">
        <v>32</v>
      </c>
      <c r="C63" s="42">
        <v>34.4</v>
      </c>
      <c r="D63" s="43">
        <f>C63/11022.9*'Сводный отчетЭЭ'!S10</f>
        <v>35.197982382131734</v>
      </c>
      <c r="E63" s="8">
        <v>5.05</v>
      </c>
      <c r="F63" s="9">
        <f t="shared" si="0"/>
        <v>177.74981102976525</v>
      </c>
    </row>
    <row r="64" spans="1:6" ht="14.25" customHeight="1">
      <c r="A64" s="44">
        <v>61</v>
      </c>
      <c r="B64" s="45" t="s">
        <v>79</v>
      </c>
      <c r="C64" s="42">
        <v>34.700000000000003</v>
      </c>
      <c r="D64" s="43">
        <f>C64/11022.9*'Сводный отчетЭЭ'!S10</f>
        <v>35.50494153081312</v>
      </c>
      <c r="E64" s="8">
        <v>5.05</v>
      </c>
      <c r="F64" s="9">
        <f t="shared" si="0"/>
        <v>179.29995473060626</v>
      </c>
    </row>
    <row r="65" spans="1:6" ht="14.25" customHeight="1">
      <c r="A65" s="44">
        <v>62</v>
      </c>
      <c r="B65" s="45" t="s">
        <v>80</v>
      </c>
      <c r="C65" s="42">
        <v>34</v>
      </c>
      <c r="D65" s="43">
        <f>C65/11022.9*'Сводный отчетЭЭ'!S10</f>
        <v>34.788703517223233</v>
      </c>
      <c r="E65" s="8">
        <v>5.05</v>
      </c>
      <c r="F65" s="9">
        <f t="shared" si="0"/>
        <v>175.68295276197733</v>
      </c>
    </row>
    <row r="66" spans="1:6" ht="14.25" customHeight="1">
      <c r="A66" s="44">
        <v>63</v>
      </c>
      <c r="B66" s="47" t="s">
        <v>81</v>
      </c>
      <c r="C66" s="42">
        <v>35.799999999999997</v>
      </c>
      <c r="D66" s="43">
        <f>C66/11022.9*'Сводный отчетЭЭ'!S10</f>
        <v>36.630458409311515</v>
      </c>
      <c r="E66" s="8">
        <v>5.05</v>
      </c>
      <c r="F66" s="9">
        <f t="shared" si="0"/>
        <v>184.98381496702314</v>
      </c>
    </row>
    <row r="67" spans="1:6" ht="14.25" customHeight="1">
      <c r="A67" s="44">
        <v>64</v>
      </c>
      <c r="B67" s="47" t="s">
        <v>82</v>
      </c>
      <c r="C67" s="42">
        <v>77.7</v>
      </c>
      <c r="D67" s="43">
        <f>C67/11022.9*'Сводный отчетЭЭ'!S10</f>
        <v>79.5024195084778</v>
      </c>
      <c r="E67" s="8">
        <v>5.05</v>
      </c>
      <c r="F67" s="9">
        <f t="shared" si="0"/>
        <v>401.48721851781289</v>
      </c>
    </row>
    <row r="68" spans="1:6" ht="14.25" customHeight="1">
      <c r="A68" s="44">
        <v>65</v>
      </c>
      <c r="B68" s="45" t="s">
        <v>83</v>
      </c>
      <c r="C68" s="42">
        <v>54.2</v>
      </c>
      <c r="D68" s="43">
        <f>C68/11022.9*'Сводный отчетЭЭ'!S10</f>
        <v>55.457286195102924</v>
      </c>
      <c r="E68" s="8">
        <v>5.05</v>
      </c>
      <c r="F68" s="9">
        <f t="shared" ref="F68:F131" si="1">D68*E68</f>
        <v>280.05929528526974</v>
      </c>
    </row>
    <row r="69" spans="1:6" ht="14.25" customHeight="1">
      <c r="A69" s="44">
        <v>66</v>
      </c>
      <c r="B69" s="45" t="s">
        <v>84</v>
      </c>
      <c r="C69" s="42">
        <v>53.8</v>
      </c>
      <c r="D69" s="43">
        <f>C69/11022.9*'Сводный отчетЭЭ'!S10</f>
        <v>55.048007330194402</v>
      </c>
      <c r="E69" s="8">
        <v>5.05</v>
      </c>
      <c r="F69" s="9">
        <f t="shared" si="1"/>
        <v>277.99243701748173</v>
      </c>
    </row>
    <row r="70" spans="1:6" ht="14.25" customHeight="1">
      <c r="A70" s="44">
        <v>67</v>
      </c>
      <c r="B70" s="45" t="s">
        <v>85</v>
      </c>
      <c r="C70" s="42">
        <v>34.9</v>
      </c>
      <c r="D70" s="43">
        <f>C70/11022.9*'Сводный отчетЭЭ'!S10</f>
        <v>35.709580963267371</v>
      </c>
      <c r="E70" s="8">
        <v>5.05</v>
      </c>
      <c r="F70" s="9">
        <f t="shared" si="1"/>
        <v>180.33338386450021</v>
      </c>
    </row>
    <row r="71" spans="1:6" ht="14.25" customHeight="1">
      <c r="A71" s="51">
        <v>68</v>
      </c>
      <c r="B71" s="52" t="s">
        <v>86</v>
      </c>
      <c r="C71" s="42">
        <v>34.5</v>
      </c>
      <c r="D71" s="43">
        <f>C71/11022.9*'Сводный отчетЭЭ'!S10</f>
        <v>35.30030209835887</v>
      </c>
      <c r="E71" s="8">
        <v>5.05</v>
      </c>
      <c r="F71" s="9">
        <f t="shared" si="1"/>
        <v>178.26652559671228</v>
      </c>
    </row>
    <row r="72" spans="1:6" ht="14.25" customHeight="1">
      <c r="A72" s="44">
        <v>69</v>
      </c>
      <c r="B72" s="45" t="s">
        <v>87</v>
      </c>
      <c r="C72" s="42">
        <v>34</v>
      </c>
      <c r="D72" s="43">
        <f>C72/11022.9*'Сводный отчетЭЭ'!S10</f>
        <v>34.788703517223233</v>
      </c>
      <c r="E72" s="8">
        <v>5.05</v>
      </c>
      <c r="F72" s="9">
        <f t="shared" si="1"/>
        <v>175.68295276197733</v>
      </c>
    </row>
    <row r="73" spans="1:6" ht="14.25" customHeight="1">
      <c r="A73" s="44">
        <v>70</v>
      </c>
      <c r="B73" s="45" t="s">
        <v>88</v>
      </c>
      <c r="C73" s="42">
        <v>35.799999999999997</v>
      </c>
      <c r="D73" s="43">
        <f>C73/11022.9*'Сводный отчетЭЭ'!S10</f>
        <v>36.630458409311515</v>
      </c>
      <c r="E73" s="8">
        <v>5.05</v>
      </c>
      <c r="F73" s="9">
        <f t="shared" si="1"/>
        <v>184.98381496702314</v>
      </c>
    </row>
    <row r="74" spans="1:6" ht="14.25" customHeight="1">
      <c r="A74" s="46">
        <v>71</v>
      </c>
      <c r="B74" s="53" t="s">
        <v>89</v>
      </c>
      <c r="C74" s="42">
        <v>77.599999999999994</v>
      </c>
      <c r="D74" s="43">
        <f>C74/11022.9*'Сводный отчетЭЭ'!S10</f>
        <v>79.400099792250671</v>
      </c>
      <c r="E74" s="8">
        <v>5.05</v>
      </c>
      <c r="F74" s="9">
        <f t="shared" si="1"/>
        <v>400.97050395086586</v>
      </c>
    </row>
    <row r="75" spans="1:6" ht="14.25" customHeight="1">
      <c r="A75" s="44">
        <v>72</v>
      </c>
      <c r="B75" s="45" t="s">
        <v>90</v>
      </c>
      <c r="C75" s="42">
        <v>53.9</v>
      </c>
      <c r="D75" s="43">
        <f>C75/11022.9*'Сводный отчетЭЭ'!S10</f>
        <v>55.15032704642153</v>
      </c>
      <c r="E75" s="8">
        <v>5.05</v>
      </c>
      <c r="F75" s="9">
        <f t="shared" si="1"/>
        <v>278.50915158442871</v>
      </c>
    </row>
    <row r="76" spans="1:6" ht="14.25" customHeight="1">
      <c r="A76" s="44">
        <v>73</v>
      </c>
      <c r="B76" s="45" t="s">
        <v>91</v>
      </c>
      <c r="C76" s="42">
        <v>53.9</v>
      </c>
      <c r="D76" s="43">
        <f>C76/11022.9*'Сводный отчетЭЭ'!S10</f>
        <v>55.15032704642153</v>
      </c>
      <c r="E76" s="8">
        <v>5.05</v>
      </c>
      <c r="F76" s="9">
        <f t="shared" si="1"/>
        <v>278.50915158442871</v>
      </c>
    </row>
    <row r="77" spans="1:6" ht="14.25" customHeight="1">
      <c r="A77" s="44">
        <v>74</v>
      </c>
      <c r="B77" s="45" t="s">
        <v>32</v>
      </c>
      <c r="C77" s="42">
        <v>34.6</v>
      </c>
      <c r="D77" s="43">
        <f>C77/11022.9*'Сводный отчетЭЭ'!S10</f>
        <v>35.402621814585999</v>
      </c>
      <c r="E77" s="8">
        <v>5.05</v>
      </c>
      <c r="F77" s="9">
        <f t="shared" si="1"/>
        <v>178.78324016365929</v>
      </c>
    </row>
    <row r="78" spans="1:6" ht="14.25" customHeight="1">
      <c r="A78" s="44">
        <v>75</v>
      </c>
      <c r="B78" s="47" t="s">
        <v>92</v>
      </c>
      <c r="C78" s="42">
        <v>34.6</v>
      </c>
      <c r="D78" s="43">
        <f>C78/11022.9*'Сводный отчетЭЭ'!S10</f>
        <v>35.402621814585999</v>
      </c>
      <c r="E78" s="8">
        <v>5.05</v>
      </c>
      <c r="F78" s="9">
        <f t="shared" si="1"/>
        <v>178.78324016365929</v>
      </c>
    </row>
    <row r="79" spans="1:6" ht="14.25" customHeight="1">
      <c r="A79" s="44">
        <v>76</v>
      </c>
      <c r="B79" s="45" t="s">
        <v>93</v>
      </c>
      <c r="C79" s="42">
        <v>34</v>
      </c>
      <c r="D79" s="43">
        <f>C79/11022.9*'Сводный отчетЭЭ'!S10</f>
        <v>34.788703517223233</v>
      </c>
      <c r="E79" s="8">
        <v>5.05</v>
      </c>
      <c r="F79" s="9">
        <f t="shared" si="1"/>
        <v>175.68295276197733</v>
      </c>
    </row>
    <row r="80" spans="1:6" ht="14.25" customHeight="1">
      <c r="A80" s="44">
        <v>77</v>
      </c>
      <c r="B80" s="47" t="s">
        <v>94</v>
      </c>
      <c r="C80" s="42">
        <v>35.799999999999997</v>
      </c>
      <c r="D80" s="43">
        <f>C80/11022.9*'Сводный отчетЭЭ'!S10</f>
        <v>36.630458409311515</v>
      </c>
      <c r="E80" s="8">
        <v>5.05</v>
      </c>
      <c r="F80" s="9">
        <f t="shared" si="1"/>
        <v>184.98381496702314</v>
      </c>
    </row>
    <row r="81" spans="1:8" ht="14.25" customHeight="1">
      <c r="A81" s="44">
        <v>78</v>
      </c>
      <c r="B81" s="47" t="s">
        <v>95</v>
      </c>
      <c r="C81" s="42">
        <v>77.7</v>
      </c>
      <c r="D81" s="43">
        <f>C81/11022.9*'Сводный отчетЭЭ'!S10</f>
        <v>79.5024195084778</v>
      </c>
      <c r="E81" s="8">
        <v>5.05</v>
      </c>
      <c r="F81" s="9">
        <f t="shared" si="1"/>
        <v>401.48721851781289</v>
      </c>
    </row>
    <row r="82" spans="1:8" ht="14.25" customHeight="1">
      <c r="A82" s="44">
        <v>79</v>
      </c>
      <c r="B82" s="47" t="s">
        <v>96</v>
      </c>
      <c r="C82" s="42">
        <v>54.1</v>
      </c>
      <c r="D82" s="43">
        <f>C82/11022.9*'Сводный отчетЭЭ'!S10</f>
        <v>55.354966478875795</v>
      </c>
      <c r="E82" s="8">
        <v>5.05</v>
      </c>
      <c r="F82" s="9">
        <f t="shared" si="1"/>
        <v>279.54258071832277</v>
      </c>
    </row>
    <row r="83" spans="1:8" ht="14.25" customHeight="1">
      <c r="A83" s="44">
        <v>80</v>
      </c>
      <c r="B83" s="47" t="s">
        <v>97</v>
      </c>
      <c r="C83" s="42">
        <v>54</v>
      </c>
      <c r="D83" s="43">
        <f>C83/11022.9*'Сводный отчетЭЭ'!S10</f>
        <v>55.252646762648659</v>
      </c>
      <c r="E83" s="8">
        <v>5.05</v>
      </c>
      <c r="F83" s="9">
        <f t="shared" si="1"/>
        <v>279.02586615137574</v>
      </c>
    </row>
    <row r="84" spans="1:8" ht="14.25" customHeight="1">
      <c r="A84" s="44">
        <v>81</v>
      </c>
      <c r="B84" s="45" t="s">
        <v>32</v>
      </c>
      <c r="C84" s="42">
        <v>34.4</v>
      </c>
      <c r="D84" s="43">
        <f>C84/11022.9*'Сводный отчетЭЭ'!S10</f>
        <v>35.197982382131734</v>
      </c>
      <c r="E84" s="8">
        <v>5.05</v>
      </c>
      <c r="F84" s="9">
        <f t="shared" si="1"/>
        <v>177.74981102976525</v>
      </c>
    </row>
    <row r="85" spans="1:8" ht="14.25" customHeight="1">
      <c r="A85" s="44">
        <v>82</v>
      </c>
      <c r="B85" s="47" t="s">
        <v>98</v>
      </c>
      <c r="C85" s="42">
        <v>34.6</v>
      </c>
      <c r="D85" s="43">
        <f>C85/11022.9*'Сводный отчетЭЭ'!S10</f>
        <v>35.402621814585999</v>
      </c>
      <c r="E85" s="8">
        <v>5.05</v>
      </c>
      <c r="F85" s="9">
        <f t="shared" si="1"/>
        <v>178.78324016365929</v>
      </c>
    </row>
    <row r="86" spans="1:8" ht="14.25" customHeight="1">
      <c r="A86" s="44">
        <v>83</v>
      </c>
      <c r="B86" s="45" t="s">
        <v>99</v>
      </c>
      <c r="C86" s="42">
        <v>34.1</v>
      </c>
      <c r="D86" s="43">
        <f>C86/11022.9*'Сводный отчетЭЭ'!S10</f>
        <v>34.891023233450362</v>
      </c>
      <c r="E86" s="8">
        <v>5.05</v>
      </c>
      <c r="F86" s="9">
        <f t="shared" si="1"/>
        <v>176.19966732892433</v>
      </c>
    </row>
    <row r="87" spans="1:8" ht="14.25" customHeight="1">
      <c r="A87" s="44">
        <v>84</v>
      </c>
      <c r="B87" s="45" t="s">
        <v>100</v>
      </c>
      <c r="C87" s="42">
        <v>35.700000000000003</v>
      </c>
      <c r="D87" s="43">
        <f>C87/11022.9*'Сводный отчетЭЭ'!S10</f>
        <v>36.528138693084394</v>
      </c>
      <c r="E87" s="8">
        <v>5.05</v>
      </c>
      <c r="F87" s="9">
        <f t="shared" si="1"/>
        <v>184.46710040007619</v>
      </c>
    </row>
    <row r="88" spans="1:8" ht="14.25" customHeight="1">
      <c r="A88" s="44">
        <v>85</v>
      </c>
      <c r="B88" s="45" t="s">
        <v>101</v>
      </c>
      <c r="C88" s="42">
        <v>77.8</v>
      </c>
      <c r="D88" s="43">
        <f>C88/11022.9*'Сводный отчетЭЭ'!S10</f>
        <v>79.604739224704915</v>
      </c>
      <c r="E88" s="8">
        <v>5.05</v>
      </c>
      <c r="F88" s="9">
        <f t="shared" si="1"/>
        <v>402.00393308475981</v>
      </c>
    </row>
    <row r="89" spans="1:8" ht="14.25" customHeight="1">
      <c r="A89" s="44">
        <v>86</v>
      </c>
      <c r="B89" s="47" t="s">
        <v>102</v>
      </c>
      <c r="C89" s="42">
        <v>53.8</v>
      </c>
      <c r="D89" s="43">
        <f>C89/11022.9*'Сводный отчетЭЭ'!S10</f>
        <v>55.048007330194402</v>
      </c>
      <c r="E89" s="8">
        <v>5.05</v>
      </c>
      <c r="F89" s="9">
        <f t="shared" si="1"/>
        <v>277.99243701748173</v>
      </c>
    </row>
    <row r="90" spans="1:8" ht="14.25" customHeight="1">
      <c r="A90" s="44">
        <v>87</v>
      </c>
      <c r="B90" s="45" t="s">
        <v>103</v>
      </c>
      <c r="C90" s="42">
        <v>53.8</v>
      </c>
      <c r="D90" s="43">
        <f>C90/11022.9*'Сводный отчетЭЭ'!S10</f>
        <v>55.048007330194402</v>
      </c>
      <c r="E90" s="8">
        <v>5.05</v>
      </c>
      <c r="F90" s="9">
        <f t="shared" si="1"/>
        <v>277.99243701748173</v>
      </c>
    </row>
    <row r="91" spans="1:8" ht="14.25" customHeight="1">
      <c r="A91" s="51">
        <v>88</v>
      </c>
      <c r="B91" s="52" t="s">
        <v>104</v>
      </c>
      <c r="C91" s="42">
        <v>35</v>
      </c>
      <c r="D91" s="43">
        <f>C91/11022.9*'Сводный отчетЭЭ'!S10</f>
        <v>35.811900679494507</v>
      </c>
      <c r="E91" s="8">
        <v>5.05</v>
      </c>
      <c r="F91" s="9">
        <f t="shared" si="1"/>
        <v>180.85009843144726</v>
      </c>
    </row>
    <row r="92" spans="1:8" ht="14.25" customHeight="1">
      <c r="A92" s="44">
        <v>89</v>
      </c>
      <c r="B92" s="52" t="s">
        <v>105</v>
      </c>
      <c r="C92" s="42">
        <v>34.700000000000003</v>
      </c>
      <c r="D92" s="43">
        <f>C92/11022.9*'Сводный отчетЭЭ'!S10</f>
        <v>35.50494153081312</v>
      </c>
      <c r="E92" s="8">
        <v>5.05</v>
      </c>
      <c r="F92" s="9">
        <f t="shared" si="1"/>
        <v>179.29995473060626</v>
      </c>
    </row>
    <row r="93" spans="1:8" ht="14.25" customHeight="1">
      <c r="A93" s="46">
        <v>90</v>
      </c>
      <c r="B93" s="52" t="s">
        <v>106</v>
      </c>
      <c r="C93" s="42">
        <v>33.9</v>
      </c>
      <c r="D93" s="43">
        <f>C93/11022.9*'Сводный отчетЭЭ'!S10</f>
        <v>34.686383800996104</v>
      </c>
      <c r="E93" s="8">
        <v>5.05</v>
      </c>
      <c r="F93" s="9">
        <f t="shared" si="1"/>
        <v>175.16623819503033</v>
      </c>
      <c r="H93" s="10"/>
    </row>
    <row r="94" spans="1:8" ht="14.25" customHeight="1">
      <c r="A94" s="44">
        <v>91</v>
      </c>
      <c r="B94" s="47" t="s">
        <v>107</v>
      </c>
      <c r="C94" s="42">
        <v>35.799999999999997</v>
      </c>
      <c r="D94" s="43">
        <f>C94/11022.9*'Сводный отчетЭЭ'!S10</f>
        <v>36.630458409311515</v>
      </c>
      <c r="E94" s="8">
        <v>5.05</v>
      </c>
      <c r="F94" s="9">
        <f t="shared" si="1"/>
        <v>184.98381496702314</v>
      </c>
    </row>
    <row r="95" spans="1:8" ht="14.25" customHeight="1">
      <c r="A95" s="44">
        <v>92</v>
      </c>
      <c r="B95" s="45" t="s">
        <v>108</v>
      </c>
      <c r="C95" s="42">
        <v>77.7</v>
      </c>
      <c r="D95" s="43">
        <f>C95/11022.9*'Сводный отчетЭЭ'!S10</f>
        <v>79.5024195084778</v>
      </c>
      <c r="E95" s="8">
        <v>5.05</v>
      </c>
      <c r="F95" s="9">
        <f t="shared" si="1"/>
        <v>401.48721851781289</v>
      </c>
    </row>
    <row r="96" spans="1:8" ht="14.25" customHeight="1">
      <c r="A96" s="44">
        <v>93</v>
      </c>
      <c r="B96" s="45" t="s">
        <v>109</v>
      </c>
      <c r="C96" s="42">
        <v>54</v>
      </c>
      <c r="D96" s="43">
        <f>C96/11022.9*'Сводный отчетЭЭ'!S10</f>
        <v>55.252646762648659</v>
      </c>
      <c r="E96" s="8">
        <v>5.05</v>
      </c>
      <c r="F96" s="9">
        <f t="shared" si="1"/>
        <v>279.02586615137574</v>
      </c>
    </row>
    <row r="97" spans="1:6" ht="14.25" customHeight="1">
      <c r="A97" s="44">
        <v>94</v>
      </c>
      <c r="B97" s="45" t="s">
        <v>110</v>
      </c>
      <c r="C97" s="42">
        <v>53.8</v>
      </c>
      <c r="D97" s="43">
        <f>C97/11022.9*'Сводный отчетЭЭ'!S10</f>
        <v>55.048007330194402</v>
      </c>
      <c r="E97" s="8">
        <v>5.05</v>
      </c>
      <c r="F97" s="9">
        <f t="shared" si="1"/>
        <v>277.99243701748173</v>
      </c>
    </row>
    <row r="98" spans="1:6" ht="14.25" customHeight="1">
      <c r="A98" s="44">
        <v>95</v>
      </c>
      <c r="B98" s="45" t="s">
        <v>32</v>
      </c>
      <c r="C98" s="42">
        <v>34.200000000000003</v>
      </c>
      <c r="D98" s="43">
        <f>C98/11022.9*'Сводный отчетЭЭ'!S10</f>
        <v>34.993342949677491</v>
      </c>
      <c r="E98" s="8">
        <v>5.05</v>
      </c>
      <c r="F98" s="9">
        <f t="shared" si="1"/>
        <v>176.71638189587131</v>
      </c>
    </row>
    <row r="99" spans="1:6" ht="14.25" customHeight="1">
      <c r="A99" s="44">
        <v>96</v>
      </c>
      <c r="B99" s="45" t="s">
        <v>111</v>
      </c>
      <c r="C99" s="42">
        <v>34.799999999999997</v>
      </c>
      <c r="D99" s="43">
        <f>C99/11022.9*'Сводный отчетЭЭ'!S10</f>
        <v>35.607261247040249</v>
      </c>
      <c r="E99" s="8">
        <v>5.05</v>
      </c>
      <c r="F99" s="9">
        <f t="shared" si="1"/>
        <v>179.81666929755326</v>
      </c>
    </row>
    <row r="100" spans="1:6" ht="14.25" customHeight="1">
      <c r="A100" s="44">
        <v>97</v>
      </c>
      <c r="B100" s="47" t="s">
        <v>112</v>
      </c>
      <c r="C100" s="42">
        <v>33.9</v>
      </c>
      <c r="D100" s="43">
        <f>C100/11022.9*'Сводный отчетЭЭ'!S10</f>
        <v>34.686383800996104</v>
      </c>
      <c r="E100" s="8">
        <v>5.05</v>
      </c>
      <c r="F100" s="9">
        <f t="shared" si="1"/>
        <v>175.16623819503033</v>
      </c>
    </row>
    <row r="101" spans="1:6" ht="14.25" customHeight="1">
      <c r="A101" s="44">
        <v>98</v>
      </c>
      <c r="B101" s="45" t="s">
        <v>32</v>
      </c>
      <c r="C101" s="42">
        <v>35.799999999999997</v>
      </c>
      <c r="D101" s="43">
        <f>C101/11022.9*'Сводный отчетЭЭ'!S10</f>
        <v>36.630458409311515</v>
      </c>
      <c r="E101" s="8">
        <v>5.05</v>
      </c>
      <c r="F101" s="9">
        <f t="shared" si="1"/>
        <v>184.98381496702314</v>
      </c>
    </row>
    <row r="102" spans="1:6" ht="14.25" customHeight="1">
      <c r="A102" s="44">
        <v>99</v>
      </c>
      <c r="B102" s="45" t="s">
        <v>113</v>
      </c>
      <c r="C102" s="42">
        <v>77.8</v>
      </c>
      <c r="D102" s="43">
        <f>C102/11022.9*'Сводный отчетЭЭ'!S10</f>
        <v>79.604739224704915</v>
      </c>
      <c r="E102" s="8">
        <v>5.05</v>
      </c>
      <c r="F102" s="9">
        <f t="shared" si="1"/>
        <v>402.00393308475981</v>
      </c>
    </row>
    <row r="103" spans="1:6" ht="14.25" customHeight="1">
      <c r="A103" s="44">
        <v>100</v>
      </c>
      <c r="B103" s="45" t="s">
        <v>32</v>
      </c>
      <c r="C103" s="42">
        <v>53.5</v>
      </c>
      <c r="D103" s="43">
        <f>C103/11022.9*'Сводный отчетЭЭ'!S10</f>
        <v>54.74104818151303</v>
      </c>
      <c r="E103" s="8">
        <v>5.05</v>
      </c>
      <c r="F103" s="9">
        <f t="shared" si="1"/>
        <v>276.44229331664081</v>
      </c>
    </row>
    <row r="104" spans="1:6" ht="14.25" customHeight="1">
      <c r="A104" s="44">
        <v>101</v>
      </c>
      <c r="B104" s="45" t="s">
        <v>114</v>
      </c>
      <c r="C104" s="42">
        <v>53.8</v>
      </c>
      <c r="D104" s="43">
        <f>C104/11022.9*'Сводный отчетЭЭ'!S10</f>
        <v>55.048007330194402</v>
      </c>
      <c r="E104" s="8">
        <v>5.05</v>
      </c>
      <c r="F104" s="9">
        <f t="shared" si="1"/>
        <v>277.99243701748173</v>
      </c>
    </row>
    <row r="105" spans="1:6" ht="14.25" customHeight="1">
      <c r="A105" s="44">
        <v>102</v>
      </c>
      <c r="B105" s="45" t="s">
        <v>32</v>
      </c>
      <c r="C105" s="42">
        <v>34.5</v>
      </c>
      <c r="D105" s="43">
        <f>C105/11022.9*'Сводный отчетЭЭ'!S10</f>
        <v>35.30030209835887</v>
      </c>
      <c r="E105" s="8">
        <v>5.05</v>
      </c>
      <c r="F105" s="9">
        <f t="shared" si="1"/>
        <v>178.26652559671228</v>
      </c>
    </row>
    <row r="106" spans="1:6" ht="14.25" customHeight="1">
      <c r="A106" s="44">
        <v>103</v>
      </c>
      <c r="B106" s="45" t="s">
        <v>32</v>
      </c>
      <c r="C106" s="42">
        <v>34.700000000000003</v>
      </c>
      <c r="D106" s="43">
        <f>C106/11022.9*'Сводный отчетЭЭ'!S10</f>
        <v>35.50494153081312</v>
      </c>
      <c r="E106" s="8">
        <v>5.05</v>
      </c>
      <c r="F106" s="9">
        <f t="shared" si="1"/>
        <v>179.29995473060626</v>
      </c>
    </row>
    <row r="107" spans="1:6" ht="14.25" customHeight="1">
      <c r="A107" s="46">
        <v>104</v>
      </c>
      <c r="B107" s="54" t="s">
        <v>233</v>
      </c>
      <c r="C107" s="42">
        <v>34</v>
      </c>
      <c r="D107" s="43">
        <f>C107/11022.9*'Сводный отчетЭЭ'!S10</f>
        <v>34.788703517223233</v>
      </c>
      <c r="E107" s="8">
        <v>5.05</v>
      </c>
      <c r="F107" s="9">
        <f t="shared" si="1"/>
        <v>175.68295276197733</v>
      </c>
    </row>
    <row r="108" spans="1:6" ht="14.25" customHeight="1">
      <c r="A108" s="44">
        <v>105</v>
      </c>
      <c r="B108" s="45" t="s">
        <v>115</v>
      </c>
      <c r="C108" s="42">
        <v>35.9</v>
      </c>
      <c r="D108" s="43">
        <f>C108/11022.9*'Сводный отчетЭЭ'!S10</f>
        <v>36.732778125538644</v>
      </c>
      <c r="E108" s="8">
        <v>5.05</v>
      </c>
      <c r="F108" s="9">
        <f t="shared" si="1"/>
        <v>185.50052953397014</v>
      </c>
    </row>
    <row r="109" spans="1:6" ht="14.25" customHeight="1">
      <c r="A109" s="44">
        <v>106</v>
      </c>
      <c r="B109" s="45" t="s">
        <v>116</v>
      </c>
      <c r="C109" s="42">
        <v>76.900000000000006</v>
      </c>
      <c r="D109" s="43">
        <f>C109/11022.9*'Сводный отчетЭЭ'!S10</f>
        <v>78.683861778660784</v>
      </c>
      <c r="E109" s="8">
        <v>5.05</v>
      </c>
      <c r="F109" s="9">
        <f t="shared" si="1"/>
        <v>397.35350198223693</v>
      </c>
    </row>
    <row r="110" spans="1:6" ht="14.25" customHeight="1">
      <c r="A110" s="44">
        <v>107</v>
      </c>
      <c r="B110" s="45" t="s">
        <v>32</v>
      </c>
      <c r="C110" s="42">
        <v>53.4</v>
      </c>
      <c r="D110" s="43">
        <f>C110/11022.9*'Сводный отчетЭЭ'!S10</f>
        <v>54.638728465285901</v>
      </c>
      <c r="E110" s="8">
        <v>5.05</v>
      </c>
      <c r="F110" s="9">
        <f t="shared" si="1"/>
        <v>275.92557874969378</v>
      </c>
    </row>
    <row r="111" spans="1:6" ht="14.25" customHeight="1">
      <c r="A111" s="44">
        <v>108</v>
      </c>
      <c r="B111" s="45" t="s">
        <v>32</v>
      </c>
      <c r="C111" s="42">
        <v>53.6</v>
      </c>
      <c r="D111" s="43">
        <f>C111/11022.9*'Сводный отчетЭЭ'!S10</f>
        <v>54.843367897740151</v>
      </c>
      <c r="E111" s="8">
        <v>5.05</v>
      </c>
      <c r="F111" s="9">
        <f t="shared" si="1"/>
        <v>276.95900788358773</v>
      </c>
    </row>
    <row r="112" spans="1:6" ht="14.25" customHeight="1">
      <c r="A112" s="44">
        <v>109</v>
      </c>
      <c r="B112" s="45" t="s">
        <v>32</v>
      </c>
      <c r="C112" s="42">
        <v>35</v>
      </c>
      <c r="D112" s="43">
        <f>C112/11022.9*'Сводный отчетЭЭ'!S10</f>
        <v>35.811900679494507</v>
      </c>
      <c r="E112" s="8">
        <v>5.05</v>
      </c>
      <c r="F112" s="9">
        <f t="shared" si="1"/>
        <v>180.85009843144726</v>
      </c>
    </row>
    <row r="113" spans="1:6" ht="14.25" customHeight="1">
      <c r="A113" s="44">
        <v>110</v>
      </c>
      <c r="B113" s="45" t="s">
        <v>117</v>
      </c>
      <c r="C113" s="42">
        <v>34.5</v>
      </c>
      <c r="D113" s="43">
        <f>C113/11022.9*'Сводный отчетЭЭ'!S10</f>
        <v>35.30030209835887</v>
      </c>
      <c r="E113" s="8">
        <v>5.05</v>
      </c>
      <c r="F113" s="9">
        <f t="shared" si="1"/>
        <v>178.26652559671228</v>
      </c>
    </row>
    <row r="114" spans="1:6" ht="14.25" customHeight="1">
      <c r="A114" s="44">
        <v>111</v>
      </c>
      <c r="B114" s="47" t="s">
        <v>118</v>
      </c>
      <c r="C114" s="42">
        <v>34.200000000000003</v>
      </c>
      <c r="D114" s="43">
        <f>C114/11022.9*'Сводный отчетЭЭ'!S10</f>
        <v>34.993342949677491</v>
      </c>
      <c r="E114" s="8">
        <v>5.05</v>
      </c>
      <c r="F114" s="9">
        <f t="shared" si="1"/>
        <v>176.71638189587131</v>
      </c>
    </row>
    <row r="115" spans="1:6" ht="14.25" customHeight="1">
      <c r="A115" s="44">
        <v>112</v>
      </c>
      <c r="B115" s="45" t="s">
        <v>119</v>
      </c>
      <c r="C115" s="42">
        <v>35.799999999999997</v>
      </c>
      <c r="D115" s="43">
        <f>C115/11022.9*'Сводный отчетЭЭ'!S10</f>
        <v>36.630458409311515</v>
      </c>
      <c r="E115" s="8">
        <v>5.05</v>
      </c>
      <c r="F115" s="9">
        <f t="shared" si="1"/>
        <v>184.98381496702314</v>
      </c>
    </row>
    <row r="116" spans="1:6" ht="14.25" customHeight="1">
      <c r="A116" s="44">
        <v>113</v>
      </c>
      <c r="B116" s="45" t="s">
        <v>120</v>
      </c>
      <c r="C116" s="42">
        <v>77.8</v>
      </c>
      <c r="D116" s="43">
        <f>C116/11022.9*'Сводный отчетЭЭ'!S10</f>
        <v>79.604739224704915</v>
      </c>
      <c r="E116" s="8">
        <v>5.05</v>
      </c>
      <c r="F116" s="9">
        <f>D116*E116-3.88</f>
        <v>398.12393308475981</v>
      </c>
    </row>
    <row r="117" spans="1:6" ht="14.25" customHeight="1">
      <c r="A117" s="44">
        <v>114</v>
      </c>
      <c r="B117" s="45" t="s">
        <v>121</v>
      </c>
      <c r="C117" s="42">
        <v>54.1</v>
      </c>
      <c r="D117" s="43">
        <f>C117/11022.9*'Сводный отчетЭЭ'!S10</f>
        <v>55.354966478875795</v>
      </c>
      <c r="E117" s="8">
        <v>5.05</v>
      </c>
      <c r="F117" s="9">
        <f t="shared" si="1"/>
        <v>279.54258071832277</v>
      </c>
    </row>
    <row r="118" spans="1:6" ht="14.25" customHeight="1">
      <c r="A118" s="44">
        <v>115</v>
      </c>
      <c r="B118" s="45" t="s">
        <v>122</v>
      </c>
      <c r="C118" s="42">
        <v>53.9</v>
      </c>
      <c r="D118" s="43">
        <f>C118/11022.9*'Сводный отчетЭЭ'!S10</f>
        <v>55.15032704642153</v>
      </c>
      <c r="E118" s="8">
        <v>5.05</v>
      </c>
      <c r="F118" s="9">
        <f t="shared" si="1"/>
        <v>278.50915158442871</v>
      </c>
    </row>
    <row r="119" spans="1:6" ht="14.25" customHeight="1">
      <c r="A119" s="44">
        <v>116</v>
      </c>
      <c r="B119" s="45" t="s">
        <v>123</v>
      </c>
      <c r="C119" s="42">
        <v>34.799999999999997</v>
      </c>
      <c r="D119" s="43">
        <f>C119/11022.9*'Сводный отчетЭЭ'!S10</f>
        <v>35.607261247040249</v>
      </c>
      <c r="E119" s="8">
        <v>5.05</v>
      </c>
      <c r="F119" s="9">
        <f t="shared" si="1"/>
        <v>179.81666929755326</v>
      </c>
    </row>
    <row r="120" spans="1:6" ht="14.25" customHeight="1">
      <c r="A120" s="44">
        <v>117</v>
      </c>
      <c r="B120" s="45" t="s">
        <v>124</v>
      </c>
      <c r="C120" s="42">
        <v>34.6</v>
      </c>
      <c r="D120" s="43">
        <f>C120/11022.9*'Сводный отчетЭЭ'!S10</f>
        <v>35.402621814585999</v>
      </c>
      <c r="E120" s="8">
        <v>5.05</v>
      </c>
      <c r="F120" s="9">
        <f t="shared" si="1"/>
        <v>178.78324016365929</v>
      </c>
    </row>
    <row r="121" spans="1:6" ht="14.25" customHeight="1">
      <c r="A121" s="44">
        <v>118</v>
      </c>
      <c r="B121" s="45" t="s">
        <v>106</v>
      </c>
      <c r="C121" s="42">
        <v>34.200000000000003</v>
      </c>
      <c r="D121" s="43">
        <f>C121/11022.9*'Сводный отчетЭЭ'!S10</f>
        <v>34.993342949677491</v>
      </c>
      <c r="E121" s="8">
        <v>5.05</v>
      </c>
      <c r="F121" s="9">
        <f t="shared" si="1"/>
        <v>176.71638189587131</v>
      </c>
    </row>
    <row r="122" spans="1:6" ht="14.25" customHeight="1">
      <c r="A122" s="44">
        <v>119</v>
      </c>
      <c r="B122" s="47" t="s">
        <v>125</v>
      </c>
      <c r="C122" s="42">
        <v>53</v>
      </c>
      <c r="D122" s="43">
        <f>C122/11022.9*'Сводный отчетЭЭ'!S10</f>
        <v>54.229449600377386</v>
      </c>
      <c r="E122" s="8">
        <v>5.05</v>
      </c>
      <c r="F122" s="9">
        <f t="shared" si="1"/>
        <v>273.85872048190578</v>
      </c>
    </row>
    <row r="123" spans="1:6" ht="14.25" customHeight="1">
      <c r="A123" s="44">
        <v>120</v>
      </c>
      <c r="B123" s="45" t="s">
        <v>32</v>
      </c>
      <c r="C123" s="42">
        <v>34.4</v>
      </c>
      <c r="D123" s="43">
        <f>C123/11022.9*'Сводный отчетЭЭ'!S10</f>
        <v>35.197982382131734</v>
      </c>
      <c r="E123" s="8">
        <v>5.05</v>
      </c>
      <c r="F123" s="9">
        <f t="shared" si="1"/>
        <v>177.74981102976525</v>
      </c>
    </row>
    <row r="124" spans="1:6" ht="14.25" customHeight="1">
      <c r="A124" s="44">
        <v>121</v>
      </c>
      <c r="B124" s="45" t="s">
        <v>32</v>
      </c>
      <c r="C124" s="42">
        <v>54.3</v>
      </c>
      <c r="D124" s="43">
        <f>C124/11022.9*'Сводный отчетЭЭ'!S10</f>
        <v>55.559605911330046</v>
      </c>
      <c r="E124" s="8">
        <v>5.05</v>
      </c>
      <c r="F124" s="9">
        <f t="shared" si="1"/>
        <v>280.57600985221671</v>
      </c>
    </row>
    <row r="125" spans="1:6" ht="14.25" customHeight="1">
      <c r="A125" s="46">
        <v>122</v>
      </c>
      <c r="B125" s="45" t="s">
        <v>32</v>
      </c>
      <c r="C125" s="42">
        <v>54.1</v>
      </c>
      <c r="D125" s="43">
        <f>C125/11022.9*'Сводный отчетЭЭ'!S10</f>
        <v>55.354966478875795</v>
      </c>
      <c r="E125" s="8">
        <v>5.05</v>
      </c>
      <c r="F125" s="9">
        <f t="shared" si="1"/>
        <v>279.54258071832277</v>
      </c>
    </row>
    <row r="126" spans="1:6" ht="14.25" customHeight="1">
      <c r="A126" s="44">
        <v>123</v>
      </c>
      <c r="B126" s="45" t="s">
        <v>32</v>
      </c>
      <c r="C126" s="42">
        <v>73.2</v>
      </c>
      <c r="D126" s="43">
        <f>C126/11022.9*'Сводный отчетЭЭ'!S10</f>
        <v>74.898032278257077</v>
      </c>
      <c r="E126" s="8">
        <v>5.05</v>
      </c>
      <c r="F126" s="9">
        <f t="shared" si="1"/>
        <v>378.23506300519824</v>
      </c>
    </row>
    <row r="127" spans="1:6" ht="14.25" customHeight="1">
      <c r="A127" s="44">
        <v>124</v>
      </c>
      <c r="B127" s="45" t="s">
        <v>126</v>
      </c>
      <c r="C127" s="42">
        <v>34</v>
      </c>
      <c r="D127" s="43">
        <f>C127/11022.9*'Сводный отчетЭЭ'!S10</f>
        <v>34.788703517223233</v>
      </c>
      <c r="E127" s="8">
        <v>5.05</v>
      </c>
      <c r="F127" s="9">
        <f t="shared" si="1"/>
        <v>175.68295276197733</v>
      </c>
    </row>
    <row r="128" spans="1:6" ht="14.25" customHeight="1">
      <c r="A128" s="44">
        <v>125</v>
      </c>
      <c r="B128" s="45" t="s">
        <v>127</v>
      </c>
      <c r="C128" s="42">
        <v>35.1</v>
      </c>
      <c r="D128" s="43">
        <f>C128/11022.9*'Сводный отчетЭЭ'!S10</f>
        <v>35.914220395721635</v>
      </c>
      <c r="E128" s="8">
        <v>5.05</v>
      </c>
      <c r="F128" s="9">
        <f t="shared" si="1"/>
        <v>181.36681299839424</v>
      </c>
    </row>
    <row r="129" spans="1:6" ht="14.25" customHeight="1">
      <c r="A129" s="44">
        <v>126</v>
      </c>
      <c r="B129" s="45" t="s">
        <v>128</v>
      </c>
      <c r="C129" s="42">
        <v>35.299999999999997</v>
      </c>
      <c r="D129" s="43">
        <f>C129/11022.9*'Сводный отчетЭЭ'!S10</f>
        <v>36.118859828175886</v>
      </c>
      <c r="E129" s="8">
        <v>5.05</v>
      </c>
      <c r="F129" s="9">
        <f t="shared" si="1"/>
        <v>182.40024213228821</v>
      </c>
    </row>
    <row r="130" spans="1:6" ht="14.25" customHeight="1">
      <c r="A130" s="44">
        <v>127</v>
      </c>
      <c r="B130" s="47" t="s">
        <v>129</v>
      </c>
      <c r="C130" s="42">
        <v>54.2</v>
      </c>
      <c r="D130" s="43">
        <f>C130/11022.9*'Сводный отчетЭЭ'!S10</f>
        <v>55.457286195102924</v>
      </c>
      <c r="E130" s="8">
        <v>5.05</v>
      </c>
      <c r="F130" s="9">
        <f t="shared" si="1"/>
        <v>280.05929528526974</v>
      </c>
    </row>
    <row r="131" spans="1:6" ht="14.25" customHeight="1">
      <c r="A131" s="44">
        <v>128</v>
      </c>
      <c r="B131" s="45" t="s">
        <v>130</v>
      </c>
      <c r="C131" s="42">
        <v>54.2</v>
      </c>
      <c r="D131" s="43">
        <f>C131/11022.9*'Сводный отчетЭЭ'!S10</f>
        <v>55.457286195102924</v>
      </c>
      <c r="E131" s="8">
        <v>5.05</v>
      </c>
      <c r="F131" s="9">
        <f t="shared" si="1"/>
        <v>280.05929528526974</v>
      </c>
    </row>
    <row r="132" spans="1:6" ht="14.25" customHeight="1">
      <c r="A132" s="44">
        <v>129</v>
      </c>
      <c r="B132" s="45" t="s">
        <v>131</v>
      </c>
      <c r="C132" s="42">
        <v>77.8</v>
      </c>
      <c r="D132" s="43">
        <f>C132/11022.9*'Сводный отчетЭЭ'!S10</f>
        <v>79.604739224704915</v>
      </c>
      <c r="E132" s="8">
        <v>5.05</v>
      </c>
      <c r="F132" s="9">
        <f t="shared" ref="F132:F195" si="2">D132*E132</f>
        <v>402.00393308475981</v>
      </c>
    </row>
    <row r="133" spans="1:6" ht="14.25" customHeight="1">
      <c r="A133" s="44">
        <v>130</v>
      </c>
      <c r="B133" s="47" t="s">
        <v>132</v>
      </c>
      <c r="C133" s="42">
        <v>35.6</v>
      </c>
      <c r="D133" s="43">
        <f>C133/11022.9*'Сводный отчетЭЭ'!S10</f>
        <v>36.425818976857272</v>
      </c>
      <c r="E133" s="8">
        <v>5.05</v>
      </c>
      <c r="F133" s="9">
        <f t="shared" si="2"/>
        <v>183.95038583312922</v>
      </c>
    </row>
    <row r="134" spans="1:6" ht="14.25" customHeight="1">
      <c r="A134" s="44">
        <v>131</v>
      </c>
      <c r="B134" s="104" t="s">
        <v>265</v>
      </c>
      <c r="C134" s="42">
        <v>34</v>
      </c>
      <c r="D134" s="43">
        <f>C134/11022.9*'Сводный отчетЭЭ'!S10</f>
        <v>34.788703517223233</v>
      </c>
      <c r="E134" s="8">
        <v>5.05</v>
      </c>
      <c r="F134" s="9">
        <f t="shared" si="2"/>
        <v>175.68295276197733</v>
      </c>
    </row>
    <row r="135" spans="1:6" ht="14.25" customHeight="1">
      <c r="A135" s="44">
        <v>132</v>
      </c>
      <c r="B135" s="45" t="s">
        <v>133</v>
      </c>
      <c r="C135" s="42">
        <v>35.299999999999997</v>
      </c>
      <c r="D135" s="43">
        <f>C135/11022.9*'Сводный отчетЭЭ'!S10</f>
        <v>36.118859828175886</v>
      </c>
      <c r="E135" s="8">
        <v>5.05</v>
      </c>
      <c r="F135" s="9">
        <f t="shared" si="2"/>
        <v>182.40024213228821</v>
      </c>
    </row>
    <row r="136" spans="1:6" ht="14.25" customHeight="1">
      <c r="A136" s="44">
        <v>133</v>
      </c>
      <c r="B136" s="45" t="s">
        <v>134</v>
      </c>
      <c r="C136" s="42">
        <v>35.299999999999997</v>
      </c>
      <c r="D136" s="43">
        <f>C136/11022.9*'Сводный отчетЭЭ'!S10</f>
        <v>36.118859828175886</v>
      </c>
      <c r="E136" s="8">
        <v>5.05</v>
      </c>
      <c r="F136" s="9">
        <f t="shared" si="2"/>
        <v>182.40024213228821</v>
      </c>
    </row>
    <row r="137" spans="1:6" ht="14.25" customHeight="1">
      <c r="A137" s="44">
        <v>134</v>
      </c>
      <c r="B137" s="47" t="s">
        <v>135</v>
      </c>
      <c r="C137" s="42">
        <v>54.3</v>
      </c>
      <c r="D137" s="43">
        <f>C137/11022.9*'Сводный отчетЭЭ'!S10</f>
        <v>55.559605911330046</v>
      </c>
      <c r="E137" s="8">
        <v>5.05</v>
      </c>
      <c r="F137" s="9">
        <f t="shared" si="2"/>
        <v>280.57600985221671</v>
      </c>
    </row>
    <row r="138" spans="1:6" ht="14.25" customHeight="1">
      <c r="A138" s="44">
        <v>135</v>
      </c>
      <c r="B138" s="45" t="s">
        <v>136</v>
      </c>
      <c r="C138" s="42">
        <v>54.3</v>
      </c>
      <c r="D138" s="43">
        <f>C138/11022.9*'Сводный отчетЭЭ'!S10</f>
        <v>55.559605911330046</v>
      </c>
      <c r="E138" s="8">
        <v>5.05</v>
      </c>
      <c r="F138" s="9">
        <f t="shared" si="2"/>
        <v>280.57600985221671</v>
      </c>
    </row>
    <row r="139" spans="1:6" ht="14.25" customHeight="1">
      <c r="A139" s="44">
        <v>136</v>
      </c>
      <c r="B139" s="45" t="s">
        <v>137</v>
      </c>
      <c r="C139" s="42">
        <v>77.7</v>
      </c>
      <c r="D139" s="43">
        <f>C139/11022.9*'Сводный отчетЭЭ'!S10</f>
        <v>79.5024195084778</v>
      </c>
      <c r="E139" s="8">
        <v>5.05</v>
      </c>
      <c r="F139" s="9">
        <f t="shared" si="2"/>
        <v>401.48721851781289</v>
      </c>
    </row>
    <row r="140" spans="1:6" ht="14.25" customHeight="1">
      <c r="A140" s="44">
        <v>137</v>
      </c>
      <c r="B140" s="45" t="s">
        <v>138</v>
      </c>
      <c r="C140" s="42">
        <v>35.9</v>
      </c>
      <c r="D140" s="43">
        <f>C140/11022.9*'Сводный отчетЭЭ'!S10</f>
        <v>36.732778125538644</v>
      </c>
      <c r="E140" s="8">
        <v>5.05</v>
      </c>
      <c r="F140" s="9">
        <f t="shared" si="2"/>
        <v>185.50052953397014</v>
      </c>
    </row>
    <row r="141" spans="1:6" ht="14.25" customHeight="1">
      <c r="A141" s="44">
        <v>138</v>
      </c>
      <c r="B141" s="45" t="s">
        <v>139</v>
      </c>
      <c r="C141" s="42">
        <v>34</v>
      </c>
      <c r="D141" s="43">
        <f>C141/11022.9*'Сводный отчетЭЭ'!S10</f>
        <v>34.788703517223233</v>
      </c>
      <c r="E141" s="8">
        <v>5.05</v>
      </c>
      <c r="F141" s="9">
        <f t="shared" si="2"/>
        <v>175.68295276197733</v>
      </c>
    </row>
    <row r="142" spans="1:6" ht="14.25" customHeight="1">
      <c r="A142" s="44">
        <v>139</v>
      </c>
      <c r="B142" s="45" t="s">
        <v>140</v>
      </c>
      <c r="C142" s="42">
        <v>35.1</v>
      </c>
      <c r="D142" s="43">
        <f>C142/11022.9*'Сводный отчетЭЭ'!S10</f>
        <v>35.914220395721635</v>
      </c>
      <c r="E142" s="8">
        <v>5.05</v>
      </c>
      <c r="F142" s="9">
        <f t="shared" si="2"/>
        <v>181.36681299839424</v>
      </c>
    </row>
    <row r="143" spans="1:6" ht="14.25" customHeight="1">
      <c r="A143" s="44">
        <v>140</v>
      </c>
      <c r="B143" s="45" t="s">
        <v>141</v>
      </c>
      <c r="C143" s="42">
        <v>35.299999999999997</v>
      </c>
      <c r="D143" s="43">
        <f>C143/11022.9*'Сводный отчетЭЭ'!S10</f>
        <v>36.118859828175886</v>
      </c>
      <c r="E143" s="8">
        <v>5.05</v>
      </c>
      <c r="F143" s="9">
        <f t="shared" si="2"/>
        <v>182.40024213228821</v>
      </c>
    </row>
    <row r="144" spans="1:6" ht="14.25" customHeight="1">
      <c r="A144" s="44">
        <v>141</v>
      </c>
      <c r="B144" s="45" t="s">
        <v>142</v>
      </c>
      <c r="C144" s="42">
        <v>53.5</v>
      </c>
      <c r="D144" s="43">
        <f>C144/11022.9*'Сводный отчетЭЭ'!S10</f>
        <v>54.74104818151303</v>
      </c>
      <c r="E144" s="8">
        <v>5.05</v>
      </c>
      <c r="F144" s="9">
        <f t="shared" si="2"/>
        <v>276.44229331664081</v>
      </c>
    </row>
    <row r="145" spans="1:6" ht="14.25" customHeight="1">
      <c r="A145" s="44">
        <v>142</v>
      </c>
      <c r="B145" s="45" t="s">
        <v>143</v>
      </c>
      <c r="C145" s="42">
        <v>54.2</v>
      </c>
      <c r="D145" s="43">
        <f>C145/11022.9*'Сводный отчетЭЭ'!S10</f>
        <v>55.457286195102924</v>
      </c>
      <c r="E145" s="8">
        <v>5.05</v>
      </c>
      <c r="F145" s="9">
        <f t="shared" si="2"/>
        <v>280.05929528526974</v>
      </c>
    </row>
    <row r="146" spans="1:6" ht="14.25" customHeight="1">
      <c r="A146" s="44">
        <v>143</v>
      </c>
      <c r="B146" s="45" t="s">
        <v>32</v>
      </c>
      <c r="C146" s="42">
        <v>77.8</v>
      </c>
      <c r="D146" s="43">
        <f>C146/11022.9*'Сводный отчетЭЭ'!S10</f>
        <v>79.604739224704915</v>
      </c>
      <c r="E146" s="8">
        <v>5.05</v>
      </c>
      <c r="F146" s="9">
        <f t="shared" si="2"/>
        <v>402.00393308475981</v>
      </c>
    </row>
    <row r="147" spans="1:6" ht="14.25" customHeight="1">
      <c r="A147" s="44">
        <v>144</v>
      </c>
      <c r="B147" s="45" t="s">
        <v>144</v>
      </c>
      <c r="C147" s="42">
        <v>35.6</v>
      </c>
      <c r="D147" s="43">
        <f>C147/11022.9*'Сводный отчетЭЭ'!S10</f>
        <v>36.425818976857272</v>
      </c>
      <c r="E147" s="8">
        <v>5.05</v>
      </c>
      <c r="F147" s="9">
        <f t="shared" si="2"/>
        <v>183.95038583312922</v>
      </c>
    </row>
    <row r="148" spans="1:6" ht="14.25" customHeight="1">
      <c r="A148" s="44">
        <v>145</v>
      </c>
      <c r="B148" s="45" t="s">
        <v>145</v>
      </c>
      <c r="C148" s="42">
        <v>34</v>
      </c>
      <c r="D148" s="43">
        <f>C148/11022.9*'Сводный отчетЭЭ'!S10</f>
        <v>34.788703517223233</v>
      </c>
      <c r="E148" s="8">
        <v>5.05</v>
      </c>
      <c r="F148" s="9">
        <f t="shared" si="2"/>
        <v>175.68295276197733</v>
      </c>
    </row>
    <row r="149" spans="1:6" ht="14.25" customHeight="1">
      <c r="A149" s="44">
        <v>146</v>
      </c>
      <c r="B149" s="47" t="s">
        <v>146</v>
      </c>
      <c r="C149" s="42">
        <v>35.1</v>
      </c>
      <c r="D149" s="43">
        <f>C149/11022.9*'Сводный отчетЭЭ'!S10</f>
        <v>35.914220395721635</v>
      </c>
      <c r="E149" s="8">
        <v>5.05</v>
      </c>
      <c r="F149" s="9">
        <f t="shared" si="2"/>
        <v>181.36681299839424</v>
      </c>
    </row>
    <row r="150" spans="1:6" ht="14.25" customHeight="1">
      <c r="A150" s="44">
        <v>147</v>
      </c>
      <c r="B150" s="47" t="s">
        <v>147</v>
      </c>
      <c r="C150" s="42">
        <v>35.299999999999997</v>
      </c>
      <c r="D150" s="43">
        <f>C150/11022.9*'Сводный отчетЭЭ'!S10</f>
        <v>36.118859828175886</v>
      </c>
      <c r="E150" s="8">
        <v>5.05</v>
      </c>
      <c r="F150" s="9">
        <f t="shared" si="2"/>
        <v>182.40024213228821</v>
      </c>
    </row>
    <row r="151" spans="1:6" ht="14.25" customHeight="1">
      <c r="A151" s="44">
        <v>148</v>
      </c>
      <c r="B151" s="45" t="s">
        <v>148</v>
      </c>
      <c r="C151" s="42">
        <v>53.9</v>
      </c>
      <c r="D151" s="43">
        <f>C151/11022.9*'Сводный отчетЭЭ'!S10</f>
        <v>55.15032704642153</v>
      </c>
      <c r="E151" s="8">
        <v>5.05</v>
      </c>
      <c r="F151" s="9">
        <f t="shared" si="2"/>
        <v>278.50915158442871</v>
      </c>
    </row>
    <row r="152" spans="1:6" ht="14.25" customHeight="1">
      <c r="A152" s="44">
        <v>149</v>
      </c>
      <c r="B152" s="45" t="s">
        <v>149</v>
      </c>
      <c r="C152" s="42">
        <v>54.2</v>
      </c>
      <c r="D152" s="43">
        <f>C152/11022.9*'Сводный отчетЭЭ'!S10</f>
        <v>55.457286195102924</v>
      </c>
      <c r="E152" s="8">
        <v>5.05</v>
      </c>
      <c r="F152" s="9">
        <f t="shared" si="2"/>
        <v>280.05929528526974</v>
      </c>
    </row>
    <row r="153" spans="1:6" ht="14.25" customHeight="1">
      <c r="A153" s="44">
        <v>150</v>
      </c>
      <c r="B153" s="45" t="s">
        <v>150</v>
      </c>
      <c r="C153" s="42">
        <v>77.8</v>
      </c>
      <c r="D153" s="43">
        <f>C153/11022.9*'Сводный отчетЭЭ'!S10</f>
        <v>79.604739224704915</v>
      </c>
      <c r="E153" s="8">
        <v>5.05</v>
      </c>
      <c r="F153" s="9">
        <f t="shared" si="2"/>
        <v>402.00393308475981</v>
      </c>
    </row>
    <row r="154" spans="1:6" ht="14.25" customHeight="1">
      <c r="A154" s="44">
        <v>151</v>
      </c>
      <c r="B154" s="146" t="s">
        <v>356</v>
      </c>
      <c r="C154" s="42">
        <v>35.6</v>
      </c>
      <c r="D154" s="43">
        <f>C154/11022.9*'Сводный отчетЭЭ'!S10</f>
        <v>36.425818976857272</v>
      </c>
      <c r="E154" s="8">
        <v>5.05</v>
      </c>
      <c r="F154" s="9">
        <f t="shared" si="2"/>
        <v>183.95038583312922</v>
      </c>
    </row>
    <row r="155" spans="1:6" ht="14.25" customHeight="1">
      <c r="A155" s="44">
        <v>152</v>
      </c>
      <c r="B155" s="47" t="s">
        <v>151</v>
      </c>
      <c r="C155" s="42">
        <v>34</v>
      </c>
      <c r="D155" s="43">
        <f>C155/11022.9*'Сводный отчетЭЭ'!S10</f>
        <v>34.788703517223233</v>
      </c>
      <c r="E155" s="8">
        <v>5.05</v>
      </c>
      <c r="F155" s="9">
        <f t="shared" si="2"/>
        <v>175.68295276197733</v>
      </c>
    </row>
    <row r="156" spans="1:6" ht="14.25" customHeight="1">
      <c r="A156" s="44">
        <v>153</v>
      </c>
      <c r="B156" s="45" t="s">
        <v>152</v>
      </c>
      <c r="C156" s="42">
        <v>35.1</v>
      </c>
      <c r="D156" s="43">
        <f>C156/11022.9*'Сводный отчетЭЭ'!S10</f>
        <v>35.914220395721635</v>
      </c>
      <c r="E156" s="8">
        <v>5.05</v>
      </c>
      <c r="F156" s="9">
        <f t="shared" si="2"/>
        <v>181.36681299839424</v>
      </c>
    </row>
    <row r="157" spans="1:6" ht="14.25" customHeight="1">
      <c r="A157" s="44">
        <v>154</v>
      </c>
      <c r="B157" s="47" t="s">
        <v>153</v>
      </c>
      <c r="C157" s="42">
        <v>35.299999999999997</v>
      </c>
      <c r="D157" s="43">
        <f>C157/11022.9*'Сводный отчетЭЭ'!S10</f>
        <v>36.118859828175886</v>
      </c>
      <c r="E157" s="8">
        <v>5.05</v>
      </c>
      <c r="F157" s="9">
        <f t="shared" si="2"/>
        <v>182.40024213228821</v>
      </c>
    </row>
    <row r="158" spans="1:6" ht="14.25" customHeight="1">
      <c r="A158" s="44">
        <v>155</v>
      </c>
      <c r="B158" s="45" t="s">
        <v>154</v>
      </c>
      <c r="C158" s="42">
        <v>54</v>
      </c>
      <c r="D158" s="43">
        <f>C158/11022.9*'Сводный отчетЭЭ'!S10</f>
        <v>55.252646762648659</v>
      </c>
      <c r="E158" s="8">
        <v>5.05</v>
      </c>
      <c r="F158" s="9">
        <f t="shared" si="2"/>
        <v>279.02586615137574</v>
      </c>
    </row>
    <row r="159" spans="1:6" ht="14.25" customHeight="1">
      <c r="A159" s="44">
        <v>156</v>
      </c>
      <c r="B159" s="45" t="s">
        <v>155</v>
      </c>
      <c r="C159" s="42">
        <v>54.2</v>
      </c>
      <c r="D159" s="43">
        <f>C159/11022.9*'Сводный отчетЭЭ'!S10</f>
        <v>55.457286195102924</v>
      </c>
      <c r="E159" s="8">
        <v>5.05</v>
      </c>
      <c r="F159" s="9">
        <f t="shared" si="2"/>
        <v>280.05929528526974</v>
      </c>
    </row>
    <row r="160" spans="1:6" ht="14.25" customHeight="1">
      <c r="A160" s="44">
        <v>157</v>
      </c>
      <c r="B160" s="45" t="s">
        <v>156</v>
      </c>
      <c r="C160" s="42">
        <v>77.8</v>
      </c>
      <c r="D160" s="43">
        <f>C160/11022.9*'Сводный отчетЭЭ'!S10</f>
        <v>79.604739224704915</v>
      </c>
      <c r="E160" s="8">
        <v>5.05</v>
      </c>
      <c r="F160" s="9">
        <f t="shared" si="2"/>
        <v>402.00393308475981</v>
      </c>
    </row>
    <row r="161" spans="1:6" ht="14.25" customHeight="1">
      <c r="A161" s="44">
        <v>158</v>
      </c>
      <c r="B161" s="45" t="s">
        <v>157</v>
      </c>
      <c r="C161" s="42">
        <v>35.6</v>
      </c>
      <c r="D161" s="43">
        <f>C161/11022.9*'Сводный отчетЭЭ'!S10</f>
        <v>36.425818976857272</v>
      </c>
      <c r="E161" s="8">
        <v>5.05</v>
      </c>
      <c r="F161" s="9">
        <f t="shared" si="2"/>
        <v>183.95038583312922</v>
      </c>
    </row>
    <row r="162" spans="1:6" ht="14.25" customHeight="1">
      <c r="A162" s="44">
        <v>159</v>
      </c>
      <c r="B162" s="45" t="s">
        <v>158</v>
      </c>
      <c r="C162" s="42">
        <v>34</v>
      </c>
      <c r="D162" s="43">
        <f>C162/11022.9*'Сводный отчетЭЭ'!S10</f>
        <v>34.788703517223233</v>
      </c>
      <c r="E162" s="8">
        <v>5.05</v>
      </c>
      <c r="F162" s="9">
        <f t="shared" si="2"/>
        <v>175.68295276197733</v>
      </c>
    </row>
    <row r="163" spans="1:6" ht="14.25" customHeight="1">
      <c r="A163" s="44">
        <v>160</v>
      </c>
      <c r="B163" s="45" t="s">
        <v>159</v>
      </c>
      <c r="C163" s="42">
        <v>35.1</v>
      </c>
      <c r="D163" s="43">
        <f>C163/11022.9*'Сводный отчетЭЭ'!S10</f>
        <v>35.914220395721635</v>
      </c>
      <c r="E163" s="8">
        <v>5.05</v>
      </c>
      <c r="F163" s="9">
        <f t="shared" si="2"/>
        <v>181.36681299839424</v>
      </c>
    </row>
    <row r="164" spans="1:6" ht="14.25" customHeight="1">
      <c r="A164" s="44">
        <v>161</v>
      </c>
      <c r="B164" s="45" t="s">
        <v>160</v>
      </c>
      <c r="C164" s="42">
        <v>35.299999999999997</v>
      </c>
      <c r="D164" s="43">
        <f>C164/11022.9*'Сводный отчетЭЭ'!S10</f>
        <v>36.118859828175886</v>
      </c>
      <c r="E164" s="8">
        <v>5.05</v>
      </c>
      <c r="F164" s="9">
        <f t="shared" si="2"/>
        <v>182.40024213228821</v>
      </c>
    </row>
    <row r="165" spans="1:6" ht="14.25" customHeight="1">
      <c r="A165" s="44">
        <v>162</v>
      </c>
      <c r="B165" s="45" t="s">
        <v>161</v>
      </c>
      <c r="C165" s="42">
        <v>53.8</v>
      </c>
      <c r="D165" s="43">
        <f>C165/11022.9*'Сводный отчетЭЭ'!S10</f>
        <v>55.048007330194402</v>
      </c>
      <c r="E165" s="8">
        <v>5.05</v>
      </c>
      <c r="F165" s="9">
        <f t="shared" si="2"/>
        <v>277.99243701748173</v>
      </c>
    </row>
    <row r="166" spans="1:6" ht="14.25" customHeight="1">
      <c r="A166" s="44">
        <v>163</v>
      </c>
      <c r="B166" s="45" t="s">
        <v>162</v>
      </c>
      <c r="C166" s="42">
        <v>54.2</v>
      </c>
      <c r="D166" s="43">
        <f>C166/11022.9*'Сводный отчетЭЭ'!S10</f>
        <v>55.457286195102924</v>
      </c>
      <c r="E166" s="8">
        <v>5.05</v>
      </c>
      <c r="F166" s="9">
        <f t="shared" si="2"/>
        <v>280.05929528526974</v>
      </c>
    </row>
    <row r="167" spans="1:6" ht="14.25" customHeight="1">
      <c r="A167" s="44">
        <v>164</v>
      </c>
      <c r="B167" s="45" t="s">
        <v>163</v>
      </c>
      <c r="C167" s="42">
        <v>77.8</v>
      </c>
      <c r="D167" s="43">
        <f>C167/11022.9*'Сводный отчетЭЭ'!S10</f>
        <v>79.604739224704915</v>
      </c>
      <c r="E167" s="8">
        <v>5.05</v>
      </c>
      <c r="F167" s="9">
        <f t="shared" si="2"/>
        <v>402.00393308475981</v>
      </c>
    </row>
    <row r="168" spans="1:6" ht="14.25" customHeight="1">
      <c r="A168" s="44">
        <v>165</v>
      </c>
      <c r="B168" s="45" t="s">
        <v>164</v>
      </c>
      <c r="C168" s="42">
        <v>35.6</v>
      </c>
      <c r="D168" s="43">
        <f>C168/11022.9*'Сводный отчетЭЭ'!S10</f>
        <v>36.425818976857272</v>
      </c>
      <c r="E168" s="8">
        <v>5.05</v>
      </c>
      <c r="F168" s="9">
        <f t="shared" si="2"/>
        <v>183.95038583312922</v>
      </c>
    </row>
    <row r="169" spans="1:6" ht="14.25" customHeight="1">
      <c r="A169" s="44">
        <v>166</v>
      </c>
      <c r="B169" s="45" t="s">
        <v>165</v>
      </c>
      <c r="C169" s="42">
        <v>34.200000000000003</v>
      </c>
      <c r="D169" s="43">
        <f>C169/11022.9*'Сводный отчетЭЭ'!S10</f>
        <v>34.993342949677491</v>
      </c>
      <c r="E169" s="8">
        <v>5.05</v>
      </c>
      <c r="F169" s="9">
        <f t="shared" si="2"/>
        <v>176.71638189587131</v>
      </c>
    </row>
    <row r="170" spans="1:6" ht="14.25" customHeight="1">
      <c r="A170" s="44">
        <v>167</v>
      </c>
      <c r="B170" s="45" t="s">
        <v>166</v>
      </c>
      <c r="C170" s="42">
        <v>34.799999999999997</v>
      </c>
      <c r="D170" s="43">
        <f>C170/11022.9*'Сводный отчетЭЭ'!S10</f>
        <v>35.607261247040249</v>
      </c>
      <c r="E170" s="8">
        <v>5.05</v>
      </c>
      <c r="F170" s="9">
        <f t="shared" si="2"/>
        <v>179.81666929755326</v>
      </c>
    </row>
    <row r="171" spans="1:6" ht="14.25" customHeight="1">
      <c r="A171" s="44">
        <v>168</v>
      </c>
      <c r="B171" s="45" t="s">
        <v>137</v>
      </c>
      <c r="C171" s="42">
        <v>34.9</v>
      </c>
      <c r="D171" s="43">
        <f>C171/11022.9*'Сводный отчетЭЭ'!S10</f>
        <v>35.709580963267371</v>
      </c>
      <c r="E171" s="8">
        <v>5.05</v>
      </c>
      <c r="F171" s="9">
        <f t="shared" si="2"/>
        <v>180.33338386450021</v>
      </c>
    </row>
    <row r="172" spans="1:6" ht="14.25" customHeight="1">
      <c r="A172" s="44">
        <v>169</v>
      </c>
      <c r="B172" s="45" t="s">
        <v>125</v>
      </c>
      <c r="C172" s="42">
        <v>54</v>
      </c>
      <c r="D172" s="43">
        <f>C172/11022.9*'Сводный отчетЭЭ'!S10</f>
        <v>55.252646762648659</v>
      </c>
      <c r="E172" s="8">
        <v>5.05</v>
      </c>
      <c r="F172" s="9">
        <f t="shared" si="2"/>
        <v>279.02586615137574</v>
      </c>
    </row>
    <row r="173" spans="1:6" ht="14.25" customHeight="1">
      <c r="A173" s="44">
        <v>170</v>
      </c>
      <c r="B173" s="45" t="s">
        <v>167</v>
      </c>
      <c r="C173" s="42">
        <v>54.2</v>
      </c>
      <c r="D173" s="43">
        <f>C173/11022.9*'Сводный отчетЭЭ'!S10</f>
        <v>55.457286195102924</v>
      </c>
      <c r="E173" s="8">
        <v>5.05</v>
      </c>
      <c r="F173" s="9">
        <f t="shared" si="2"/>
        <v>280.05929528526974</v>
      </c>
    </row>
    <row r="174" spans="1:6" ht="14.25" customHeight="1">
      <c r="A174" s="44">
        <v>171</v>
      </c>
      <c r="B174" s="45" t="s">
        <v>168</v>
      </c>
      <c r="C174" s="42">
        <v>77.8</v>
      </c>
      <c r="D174" s="43">
        <f>C174/11022.9*'Сводный отчетЭЭ'!S10</f>
        <v>79.604739224704915</v>
      </c>
      <c r="E174" s="8">
        <v>5.05</v>
      </c>
      <c r="F174" s="9">
        <f t="shared" si="2"/>
        <v>402.00393308475981</v>
      </c>
    </row>
    <row r="175" spans="1:6" ht="14.25" customHeight="1">
      <c r="A175" s="44">
        <v>172</v>
      </c>
      <c r="B175" s="45" t="s">
        <v>169</v>
      </c>
      <c r="C175" s="42">
        <v>35.799999999999997</v>
      </c>
      <c r="D175" s="43">
        <f>C175/11022.9*'Сводный отчетЭЭ'!S10</f>
        <v>36.630458409311515</v>
      </c>
      <c r="E175" s="8">
        <v>5.05</v>
      </c>
      <c r="F175" s="9">
        <f t="shared" si="2"/>
        <v>184.98381496702314</v>
      </c>
    </row>
    <row r="176" spans="1:6" ht="14.25" customHeight="1">
      <c r="A176" s="44">
        <v>173</v>
      </c>
      <c r="B176" s="45" t="s">
        <v>170</v>
      </c>
      <c r="C176" s="42">
        <v>34.200000000000003</v>
      </c>
      <c r="D176" s="43">
        <f>C176/11022.9*'Сводный отчетЭЭ'!S10</f>
        <v>34.993342949677491</v>
      </c>
      <c r="E176" s="8">
        <v>5.05</v>
      </c>
      <c r="F176" s="9">
        <f t="shared" si="2"/>
        <v>176.71638189587131</v>
      </c>
    </row>
    <row r="177" spans="1:6" ht="14.25" customHeight="1">
      <c r="A177" s="44">
        <v>174</v>
      </c>
      <c r="B177" s="45" t="s">
        <v>171</v>
      </c>
      <c r="C177" s="42">
        <v>34.799999999999997</v>
      </c>
      <c r="D177" s="43">
        <f>C177/11022.9*'Сводный отчетЭЭ'!S10</f>
        <v>35.607261247040249</v>
      </c>
      <c r="E177" s="8">
        <v>5.05</v>
      </c>
      <c r="F177" s="9">
        <f t="shared" si="2"/>
        <v>179.81666929755326</v>
      </c>
    </row>
    <row r="178" spans="1:6" ht="14.25" customHeight="1">
      <c r="A178" s="44">
        <v>175</v>
      </c>
      <c r="B178" s="45" t="s">
        <v>172</v>
      </c>
      <c r="C178" s="42">
        <v>34.9</v>
      </c>
      <c r="D178" s="43">
        <f>C178/11022.9*'Сводный отчетЭЭ'!S10</f>
        <v>35.709580963267371</v>
      </c>
      <c r="E178" s="8">
        <v>5.05</v>
      </c>
      <c r="F178" s="9">
        <f t="shared" si="2"/>
        <v>180.33338386450021</v>
      </c>
    </row>
    <row r="179" spans="1:6" ht="14.25" customHeight="1">
      <c r="A179" s="44">
        <v>176</v>
      </c>
      <c r="B179" s="45" t="s">
        <v>173</v>
      </c>
      <c r="C179" s="42">
        <v>54</v>
      </c>
      <c r="D179" s="43">
        <f>C179/11022.9*'Сводный отчетЭЭ'!S10</f>
        <v>55.252646762648659</v>
      </c>
      <c r="E179" s="8">
        <v>5.05</v>
      </c>
      <c r="F179" s="9">
        <f t="shared" si="2"/>
        <v>279.02586615137574</v>
      </c>
    </row>
    <row r="180" spans="1:6" ht="14.25" customHeight="1">
      <c r="A180" s="44">
        <v>177</v>
      </c>
      <c r="B180" s="47" t="s">
        <v>174</v>
      </c>
      <c r="C180" s="42">
        <v>54.2</v>
      </c>
      <c r="D180" s="43">
        <f>C180/11022.9*'Сводный отчетЭЭ'!S10</f>
        <v>55.457286195102924</v>
      </c>
      <c r="E180" s="8">
        <v>5.05</v>
      </c>
      <c r="F180" s="9">
        <f t="shared" si="2"/>
        <v>280.05929528526974</v>
      </c>
    </row>
    <row r="181" spans="1:6" ht="14.25" customHeight="1">
      <c r="A181" s="44">
        <v>178</v>
      </c>
      <c r="B181" s="47" t="s">
        <v>175</v>
      </c>
      <c r="C181" s="42">
        <v>78</v>
      </c>
      <c r="D181" s="43">
        <f>C181/11022.9*'Сводный отчетЭЭ'!S10</f>
        <v>79.809378657159186</v>
      </c>
      <c r="E181" s="8">
        <v>5.05</v>
      </c>
      <c r="F181" s="9">
        <f t="shared" si="2"/>
        <v>403.03736221865387</v>
      </c>
    </row>
    <row r="182" spans="1:6" ht="14.25" customHeight="1">
      <c r="A182" s="44">
        <v>179</v>
      </c>
      <c r="B182" s="47" t="s">
        <v>176</v>
      </c>
      <c r="C182" s="42">
        <v>35.799999999999997</v>
      </c>
      <c r="D182" s="43">
        <f>C182/11022.9*'Сводный отчетЭЭ'!S10</f>
        <v>36.630458409311515</v>
      </c>
      <c r="E182" s="8">
        <v>5.05</v>
      </c>
      <c r="F182" s="9">
        <f t="shared" si="2"/>
        <v>184.98381496702314</v>
      </c>
    </row>
    <row r="183" spans="1:6" ht="14.25" customHeight="1">
      <c r="A183" s="44">
        <v>180</v>
      </c>
      <c r="B183" s="45" t="s">
        <v>177</v>
      </c>
      <c r="C183" s="42">
        <v>34.200000000000003</v>
      </c>
      <c r="D183" s="43">
        <f>C183/11022.9*'Сводный отчетЭЭ'!S10</f>
        <v>34.993342949677491</v>
      </c>
      <c r="E183" s="8">
        <v>5.05</v>
      </c>
      <c r="F183" s="9">
        <f t="shared" si="2"/>
        <v>176.71638189587131</v>
      </c>
    </row>
    <row r="184" spans="1:6" ht="14.25" customHeight="1">
      <c r="A184" s="44">
        <v>181</v>
      </c>
      <c r="B184" s="45" t="s">
        <v>178</v>
      </c>
      <c r="C184" s="42">
        <v>34.799999999999997</v>
      </c>
      <c r="D184" s="43">
        <f>C184/11022.9*'Сводный отчетЭЭ'!S10</f>
        <v>35.607261247040249</v>
      </c>
      <c r="E184" s="8">
        <v>5.05</v>
      </c>
      <c r="F184" s="9">
        <f t="shared" si="2"/>
        <v>179.81666929755326</v>
      </c>
    </row>
    <row r="185" spans="1:6" ht="14.25" customHeight="1">
      <c r="A185" s="44">
        <v>182</v>
      </c>
      <c r="B185" s="45" t="s">
        <v>137</v>
      </c>
      <c r="C185" s="42">
        <v>34.9</v>
      </c>
      <c r="D185" s="43">
        <f>C185/11022.9*'Сводный отчетЭЭ'!S10</f>
        <v>35.709580963267371</v>
      </c>
      <c r="E185" s="8">
        <v>5.05</v>
      </c>
      <c r="F185" s="9">
        <f t="shared" si="2"/>
        <v>180.33338386450021</v>
      </c>
    </row>
    <row r="186" spans="1:6" ht="14.25" customHeight="1">
      <c r="A186" s="44">
        <v>183</v>
      </c>
      <c r="B186" s="45" t="s">
        <v>179</v>
      </c>
      <c r="C186" s="42">
        <v>54</v>
      </c>
      <c r="D186" s="43">
        <f>C186/11022.9*'Сводный отчетЭЭ'!S10</f>
        <v>55.252646762648659</v>
      </c>
      <c r="E186" s="8">
        <v>5.05</v>
      </c>
      <c r="F186" s="9">
        <f t="shared" si="2"/>
        <v>279.02586615137574</v>
      </c>
    </row>
    <row r="187" spans="1:6" ht="14.25" customHeight="1">
      <c r="A187" s="44">
        <v>184</v>
      </c>
      <c r="B187" s="47" t="s">
        <v>180</v>
      </c>
      <c r="C187" s="42">
        <v>54.2</v>
      </c>
      <c r="D187" s="43">
        <f>C187/11022.9*'Сводный отчетЭЭ'!S10</f>
        <v>55.457286195102924</v>
      </c>
      <c r="E187" s="8">
        <v>5.05</v>
      </c>
      <c r="F187" s="9">
        <f t="shared" si="2"/>
        <v>280.05929528526974</v>
      </c>
    </row>
    <row r="188" spans="1:6" ht="14.25" customHeight="1">
      <c r="A188" s="44">
        <v>185</v>
      </c>
      <c r="B188" s="45" t="s">
        <v>181</v>
      </c>
      <c r="C188" s="42">
        <v>77.7</v>
      </c>
      <c r="D188" s="43">
        <f>C188/11022.9*'Сводный отчетЭЭ'!S10</f>
        <v>79.5024195084778</v>
      </c>
      <c r="E188" s="8">
        <v>5.05</v>
      </c>
      <c r="F188" s="9">
        <f t="shared" si="2"/>
        <v>401.48721851781289</v>
      </c>
    </row>
    <row r="189" spans="1:6" ht="14.25" customHeight="1">
      <c r="A189" s="44">
        <v>186</v>
      </c>
      <c r="B189" s="45" t="s">
        <v>182</v>
      </c>
      <c r="C189" s="42">
        <v>35.799999999999997</v>
      </c>
      <c r="D189" s="43">
        <f>C189/11022.9*'Сводный отчетЭЭ'!S10</f>
        <v>36.630458409311515</v>
      </c>
      <c r="E189" s="8">
        <v>5.05</v>
      </c>
      <c r="F189" s="9">
        <f t="shared" si="2"/>
        <v>184.98381496702314</v>
      </c>
    </row>
    <row r="190" spans="1:6" ht="14.25" customHeight="1">
      <c r="A190" s="44">
        <v>187</v>
      </c>
      <c r="B190" s="45" t="s">
        <v>183</v>
      </c>
      <c r="C190" s="42">
        <v>34.1</v>
      </c>
      <c r="D190" s="43">
        <f>C190/11022.9*'Сводный отчетЭЭ'!S10</f>
        <v>34.891023233450362</v>
      </c>
      <c r="E190" s="8">
        <v>5.05</v>
      </c>
      <c r="F190" s="9">
        <f t="shared" si="2"/>
        <v>176.19966732892433</v>
      </c>
    </row>
    <row r="191" spans="1:6" ht="14.25" customHeight="1">
      <c r="A191" s="44">
        <v>188</v>
      </c>
      <c r="B191" s="45" t="s">
        <v>184</v>
      </c>
      <c r="C191" s="42">
        <v>34.799999999999997</v>
      </c>
      <c r="D191" s="43">
        <f>C191/11022.9*'Сводный отчетЭЭ'!S10</f>
        <v>35.607261247040249</v>
      </c>
      <c r="E191" s="8">
        <v>5.05</v>
      </c>
      <c r="F191" s="9">
        <f t="shared" si="2"/>
        <v>179.81666929755326</v>
      </c>
    </row>
    <row r="192" spans="1:6" ht="14.25" customHeight="1">
      <c r="A192" s="44">
        <v>189</v>
      </c>
      <c r="B192" s="45" t="s">
        <v>185</v>
      </c>
      <c r="C192" s="42">
        <v>35</v>
      </c>
      <c r="D192" s="43">
        <f>C192/11022.9*'Сводный отчетЭЭ'!S10</f>
        <v>35.811900679494507</v>
      </c>
      <c r="E192" s="8">
        <v>5.05</v>
      </c>
      <c r="F192" s="9">
        <f t="shared" si="2"/>
        <v>180.85009843144726</v>
      </c>
    </row>
    <row r="193" spans="1:6" ht="14.25" customHeight="1">
      <c r="A193" s="44">
        <v>190</v>
      </c>
      <c r="B193" s="47" t="s">
        <v>186</v>
      </c>
      <c r="C193" s="42">
        <v>54.1</v>
      </c>
      <c r="D193" s="43">
        <f>C193/11022.9*'Сводный отчетЭЭ'!S10</f>
        <v>55.354966478875795</v>
      </c>
      <c r="E193" s="8">
        <v>5.05</v>
      </c>
      <c r="F193" s="9">
        <f t="shared" si="2"/>
        <v>279.54258071832277</v>
      </c>
    </row>
    <row r="194" spans="1:6" ht="14.25" customHeight="1">
      <c r="A194" s="44">
        <v>191</v>
      </c>
      <c r="B194" s="45" t="s">
        <v>187</v>
      </c>
      <c r="C194" s="42">
        <v>54.2</v>
      </c>
      <c r="D194" s="43">
        <f>C194/11022.9*'Сводный отчетЭЭ'!S10</f>
        <v>55.457286195102924</v>
      </c>
      <c r="E194" s="8">
        <v>5.05</v>
      </c>
      <c r="F194" s="9">
        <f t="shared" si="2"/>
        <v>280.05929528526974</v>
      </c>
    </row>
    <row r="195" spans="1:6" ht="14.25" customHeight="1">
      <c r="A195" s="44">
        <v>192</v>
      </c>
      <c r="B195" s="45" t="s">
        <v>188</v>
      </c>
      <c r="C195" s="42">
        <v>77.900000000000006</v>
      </c>
      <c r="D195" s="43">
        <f>C195/11022.9*'Сводный отчетЭЭ'!S10</f>
        <v>79.707058940932058</v>
      </c>
      <c r="E195" s="8">
        <v>5.05</v>
      </c>
      <c r="F195" s="9">
        <f t="shared" si="2"/>
        <v>402.52064765170689</v>
      </c>
    </row>
    <row r="196" spans="1:6" ht="14.25" customHeight="1">
      <c r="A196" s="44">
        <v>193</v>
      </c>
      <c r="B196" s="45" t="s">
        <v>115</v>
      </c>
      <c r="C196" s="42">
        <v>35.799999999999997</v>
      </c>
      <c r="D196" s="43">
        <f>C196/11022.9*'Сводный отчетЭЭ'!S10</f>
        <v>36.630458409311515</v>
      </c>
      <c r="E196" s="8">
        <v>5.05</v>
      </c>
      <c r="F196" s="9">
        <f t="shared" ref="F196:F239" si="3">D196*E196</f>
        <v>184.98381496702314</v>
      </c>
    </row>
    <row r="197" spans="1:6" ht="14.25" customHeight="1">
      <c r="A197" s="44">
        <v>194</v>
      </c>
      <c r="B197" s="45" t="s">
        <v>189</v>
      </c>
      <c r="C197" s="42">
        <v>34.1</v>
      </c>
      <c r="D197" s="43">
        <f>C197/11022.9*'Сводный отчетЭЭ'!S10</f>
        <v>34.891023233450362</v>
      </c>
      <c r="E197" s="8">
        <v>5.05</v>
      </c>
      <c r="F197" s="9">
        <f t="shared" si="3"/>
        <v>176.19966732892433</v>
      </c>
    </row>
    <row r="198" spans="1:6" ht="14.25" customHeight="1">
      <c r="A198" s="44">
        <v>195</v>
      </c>
      <c r="B198" s="45" t="s">
        <v>190</v>
      </c>
      <c r="C198" s="42">
        <v>34.799999999999997</v>
      </c>
      <c r="D198" s="43">
        <f>C198/11022.9*'Сводный отчетЭЭ'!S10</f>
        <v>35.607261247040249</v>
      </c>
      <c r="E198" s="8">
        <v>5.05</v>
      </c>
      <c r="F198" s="9">
        <f t="shared" si="3"/>
        <v>179.81666929755326</v>
      </c>
    </row>
    <row r="199" spans="1:6" ht="14.25" customHeight="1">
      <c r="A199" s="44">
        <v>196</v>
      </c>
      <c r="B199" s="45" t="s">
        <v>191</v>
      </c>
      <c r="C199" s="42">
        <v>35</v>
      </c>
      <c r="D199" s="43">
        <f>C199/11022.9*'Сводный отчетЭЭ'!S10</f>
        <v>35.811900679494507</v>
      </c>
      <c r="E199" s="8">
        <v>5.05</v>
      </c>
      <c r="F199" s="9">
        <f t="shared" si="3"/>
        <v>180.85009843144726</v>
      </c>
    </row>
    <row r="200" spans="1:6" ht="14.25" customHeight="1">
      <c r="A200" s="44">
        <v>197</v>
      </c>
      <c r="B200" s="45" t="s">
        <v>192</v>
      </c>
      <c r="C200" s="42">
        <v>54.1</v>
      </c>
      <c r="D200" s="43">
        <f>C200/11022.9*'Сводный отчетЭЭ'!S10</f>
        <v>55.354966478875795</v>
      </c>
      <c r="E200" s="8">
        <v>5.05</v>
      </c>
      <c r="F200" s="9">
        <f t="shared" si="3"/>
        <v>279.54258071832277</v>
      </c>
    </row>
    <row r="201" spans="1:6" ht="14.25" customHeight="1">
      <c r="A201" s="44">
        <v>198</v>
      </c>
      <c r="B201" s="45" t="s">
        <v>193</v>
      </c>
      <c r="C201" s="42">
        <v>54.2</v>
      </c>
      <c r="D201" s="43">
        <f>C201/11022.9*'Сводный отчетЭЭ'!S10</f>
        <v>55.457286195102924</v>
      </c>
      <c r="E201" s="8">
        <v>5.05</v>
      </c>
      <c r="F201" s="9">
        <f t="shared" si="3"/>
        <v>280.05929528526974</v>
      </c>
    </row>
    <row r="202" spans="1:6" ht="14.25" customHeight="1">
      <c r="A202" s="44">
        <v>199</v>
      </c>
      <c r="B202" s="47" t="s">
        <v>194</v>
      </c>
      <c r="C202" s="42">
        <v>77.900000000000006</v>
      </c>
      <c r="D202" s="43">
        <f>C202/11022.9*'Сводный отчетЭЭ'!S10</f>
        <v>79.707058940932058</v>
      </c>
      <c r="E202" s="8">
        <v>5.05</v>
      </c>
      <c r="F202" s="9">
        <f t="shared" si="3"/>
        <v>402.52064765170689</v>
      </c>
    </row>
    <row r="203" spans="1:6" ht="14.25" customHeight="1">
      <c r="A203" s="44">
        <v>200</v>
      </c>
      <c r="B203" s="45" t="s">
        <v>195</v>
      </c>
      <c r="C203" s="42">
        <v>35.799999999999997</v>
      </c>
      <c r="D203" s="43">
        <f>C203/11022.9*'Сводный отчетЭЭ'!S10</f>
        <v>36.630458409311515</v>
      </c>
      <c r="E203" s="8">
        <v>5.05</v>
      </c>
      <c r="F203" s="9">
        <f t="shared" si="3"/>
        <v>184.98381496702314</v>
      </c>
    </row>
    <row r="204" spans="1:6" ht="14.25" customHeight="1">
      <c r="A204" s="44">
        <v>201</v>
      </c>
      <c r="B204" s="45" t="s">
        <v>196</v>
      </c>
      <c r="C204" s="42">
        <v>34.1</v>
      </c>
      <c r="D204" s="43">
        <f>C204/11022.9*'Сводный отчетЭЭ'!S10</f>
        <v>34.891023233450362</v>
      </c>
      <c r="E204" s="8">
        <v>5.05</v>
      </c>
      <c r="F204" s="9">
        <f t="shared" si="3"/>
        <v>176.19966732892433</v>
      </c>
    </row>
    <row r="205" spans="1:6" ht="14.25" customHeight="1">
      <c r="A205" s="44">
        <v>202</v>
      </c>
      <c r="B205" s="45" t="s">
        <v>197</v>
      </c>
      <c r="C205" s="42">
        <v>34.799999999999997</v>
      </c>
      <c r="D205" s="43">
        <f>C205/11022.9*'Сводный отчетЭЭ'!S10</f>
        <v>35.607261247040249</v>
      </c>
      <c r="E205" s="8">
        <v>5.05</v>
      </c>
      <c r="F205" s="9">
        <f t="shared" si="3"/>
        <v>179.81666929755326</v>
      </c>
    </row>
    <row r="206" spans="1:6" ht="14.25" customHeight="1">
      <c r="A206" s="44">
        <v>203</v>
      </c>
      <c r="B206" s="45" t="s">
        <v>198</v>
      </c>
      <c r="C206" s="42">
        <v>35</v>
      </c>
      <c r="D206" s="43">
        <f>C206/11022.9*'Сводный отчетЭЭ'!S10</f>
        <v>35.811900679494507</v>
      </c>
      <c r="E206" s="8">
        <v>5.05</v>
      </c>
      <c r="F206" s="9">
        <f t="shared" si="3"/>
        <v>180.85009843144726</v>
      </c>
    </row>
    <row r="207" spans="1:6" ht="14.25" customHeight="1">
      <c r="A207" s="44">
        <v>204</v>
      </c>
      <c r="B207" s="45" t="s">
        <v>199</v>
      </c>
      <c r="C207" s="42">
        <v>54.1</v>
      </c>
      <c r="D207" s="43">
        <f>C207/11022.9*'Сводный отчетЭЭ'!S10</f>
        <v>55.354966478875795</v>
      </c>
      <c r="E207" s="8">
        <v>5.05</v>
      </c>
      <c r="F207" s="9">
        <f t="shared" si="3"/>
        <v>279.54258071832277</v>
      </c>
    </row>
    <row r="208" spans="1:6" ht="14.25" customHeight="1">
      <c r="A208" s="44">
        <v>205</v>
      </c>
      <c r="B208" s="45" t="s">
        <v>200</v>
      </c>
      <c r="C208" s="42">
        <v>54.2</v>
      </c>
      <c r="D208" s="43">
        <f>C208/11022.9*'Сводный отчетЭЭ'!S10</f>
        <v>55.457286195102924</v>
      </c>
      <c r="E208" s="8">
        <v>5.05</v>
      </c>
      <c r="F208" s="9">
        <f t="shared" si="3"/>
        <v>280.05929528526974</v>
      </c>
    </row>
    <row r="209" spans="1:6" ht="14.25" customHeight="1">
      <c r="A209" s="44">
        <v>206</v>
      </c>
      <c r="B209" s="47" t="s">
        <v>201</v>
      </c>
      <c r="C209" s="42">
        <v>77.900000000000006</v>
      </c>
      <c r="D209" s="43">
        <f>C209/11022.9*'Сводный отчетЭЭ'!S10</f>
        <v>79.707058940932058</v>
      </c>
      <c r="E209" s="8">
        <v>5.05</v>
      </c>
      <c r="F209" s="9">
        <f t="shared" si="3"/>
        <v>402.52064765170689</v>
      </c>
    </row>
    <row r="210" spans="1:6" ht="14.25" customHeight="1">
      <c r="A210" s="44">
        <v>207</v>
      </c>
      <c r="B210" s="47" t="s">
        <v>202</v>
      </c>
      <c r="C210" s="42">
        <v>35.799999999999997</v>
      </c>
      <c r="D210" s="43">
        <f>C210/11022.9*'Сводный отчетЭЭ'!S10</f>
        <v>36.630458409311515</v>
      </c>
      <c r="E210" s="8">
        <v>5.05</v>
      </c>
      <c r="F210" s="9">
        <f t="shared" si="3"/>
        <v>184.98381496702314</v>
      </c>
    </row>
    <row r="211" spans="1:6" ht="14.25" customHeight="1">
      <c r="A211" s="44">
        <v>208</v>
      </c>
      <c r="B211" s="45" t="s">
        <v>203</v>
      </c>
      <c r="C211" s="42">
        <v>34.1</v>
      </c>
      <c r="D211" s="43">
        <f>C211/11022.9*'Сводный отчетЭЭ'!S10</f>
        <v>34.891023233450362</v>
      </c>
      <c r="E211" s="8">
        <v>5.05</v>
      </c>
      <c r="F211" s="9">
        <f t="shared" si="3"/>
        <v>176.19966732892433</v>
      </c>
    </row>
    <row r="212" spans="1:6" ht="14.25" customHeight="1">
      <c r="A212" s="44">
        <v>209</v>
      </c>
      <c r="B212" s="45" t="s">
        <v>204</v>
      </c>
      <c r="C212" s="42">
        <v>34.799999999999997</v>
      </c>
      <c r="D212" s="43">
        <f>C212/11022.9*'Сводный отчетЭЭ'!S10</f>
        <v>35.607261247040249</v>
      </c>
      <c r="E212" s="8">
        <v>5.05</v>
      </c>
      <c r="F212" s="9">
        <f t="shared" si="3"/>
        <v>179.81666929755326</v>
      </c>
    </row>
    <row r="213" spans="1:6" ht="14.25" customHeight="1">
      <c r="A213" s="44">
        <v>210</v>
      </c>
      <c r="B213" s="45" t="s">
        <v>205</v>
      </c>
      <c r="C213" s="42">
        <v>35</v>
      </c>
      <c r="D213" s="43">
        <f>C213/11022.9*'Сводный отчетЭЭ'!S10</f>
        <v>35.811900679494507</v>
      </c>
      <c r="E213" s="8">
        <v>5.05</v>
      </c>
      <c r="F213" s="9">
        <f t="shared" si="3"/>
        <v>180.85009843144726</v>
      </c>
    </row>
    <row r="214" spans="1:6" ht="14.25" customHeight="1">
      <c r="A214" s="44">
        <v>211</v>
      </c>
      <c r="B214" s="45" t="s">
        <v>206</v>
      </c>
      <c r="C214" s="42">
        <v>54.1</v>
      </c>
      <c r="D214" s="43">
        <f>C214/11022.9*'Сводный отчетЭЭ'!S10</f>
        <v>55.354966478875795</v>
      </c>
      <c r="E214" s="8">
        <v>5.05</v>
      </c>
      <c r="F214" s="9">
        <f t="shared" si="3"/>
        <v>279.54258071832277</v>
      </c>
    </row>
    <row r="215" spans="1:6" ht="14.25" customHeight="1">
      <c r="A215" s="44">
        <v>212</v>
      </c>
      <c r="B215" s="45" t="s">
        <v>207</v>
      </c>
      <c r="C215" s="42">
        <v>54.2</v>
      </c>
      <c r="D215" s="43">
        <f>C215/11022.9*'Сводный отчетЭЭ'!S10</f>
        <v>55.457286195102924</v>
      </c>
      <c r="E215" s="8">
        <v>5.05</v>
      </c>
      <c r="F215" s="9">
        <f t="shared" si="3"/>
        <v>280.05929528526974</v>
      </c>
    </row>
    <row r="216" spans="1:6" ht="14.25" customHeight="1">
      <c r="A216" s="44">
        <v>213</v>
      </c>
      <c r="B216" s="47" t="s">
        <v>208</v>
      </c>
      <c r="C216" s="42">
        <v>78</v>
      </c>
      <c r="D216" s="43">
        <f>C216/11022.9*'Сводный отчетЭЭ'!S10</f>
        <v>79.809378657159186</v>
      </c>
      <c r="E216" s="8">
        <v>5.05</v>
      </c>
      <c r="F216" s="9">
        <f t="shared" si="3"/>
        <v>403.03736221865387</v>
      </c>
    </row>
    <row r="217" spans="1:6" ht="14.25" customHeight="1">
      <c r="A217" s="44">
        <v>214</v>
      </c>
      <c r="B217" s="45" t="s">
        <v>209</v>
      </c>
      <c r="C217" s="42">
        <v>35.799999999999997</v>
      </c>
      <c r="D217" s="43">
        <f>C217/11022.9*'Сводный отчетЭЭ'!S10</f>
        <v>36.630458409311515</v>
      </c>
      <c r="E217" s="8">
        <v>5.05</v>
      </c>
      <c r="F217" s="9">
        <f t="shared" si="3"/>
        <v>184.98381496702314</v>
      </c>
    </row>
    <row r="218" spans="1:6" ht="14.25" customHeight="1">
      <c r="A218" s="44">
        <v>215</v>
      </c>
      <c r="B218" s="45" t="s">
        <v>210</v>
      </c>
      <c r="C218" s="42">
        <v>34.1</v>
      </c>
      <c r="D218" s="43">
        <f>C218/11022.9*'Сводный отчетЭЭ'!S10</f>
        <v>34.891023233450362</v>
      </c>
      <c r="E218" s="8">
        <v>5.05</v>
      </c>
      <c r="F218" s="9">
        <f t="shared" si="3"/>
        <v>176.19966732892433</v>
      </c>
    </row>
    <row r="219" spans="1:6" ht="14.25" customHeight="1">
      <c r="A219" s="44">
        <v>216</v>
      </c>
      <c r="B219" s="45" t="s">
        <v>32</v>
      </c>
      <c r="C219" s="42">
        <v>34.799999999999997</v>
      </c>
      <c r="D219" s="43">
        <f>C219/11022.9*'Сводный отчетЭЭ'!S10</f>
        <v>35.607261247040249</v>
      </c>
      <c r="E219" s="8">
        <v>5.05</v>
      </c>
      <c r="F219" s="9">
        <f t="shared" si="3"/>
        <v>179.81666929755326</v>
      </c>
    </row>
    <row r="220" spans="1:6" ht="14.25" customHeight="1">
      <c r="A220" s="44">
        <v>217</v>
      </c>
      <c r="B220" s="45" t="s">
        <v>211</v>
      </c>
      <c r="C220" s="42">
        <v>35</v>
      </c>
      <c r="D220" s="43">
        <f>C220/11022.9*'Сводный отчетЭЭ'!S10</f>
        <v>35.811900679494507</v>
      </c>
      <c r="E220" s="8">
        <v>5.05</v>
      </c>
      <c r="F220" s="9">
        <f t="shared" si="3"/>
        <v>180.85009843144726</v>
      </c>
    </row>
    <row r="221" spans="1:6" ht="14.25" customHeight="1">
      <c r="A221" s="44">
        <v>218</v>
      </c>
      <c r="B221" s="45" t="s">
        <v>212</v>
      </c>
      <c r="C221" s="42">
        <v>54.1</v>
      </c>
      <c r="D221" s="43">
        <f>C221/11022.9*'Сводный отчетЭЭ'!S10</f>
        <v>55.354966478875795</v>
      </c>
      <c r="E221" s="8">
        <v>5.05</v>
      </c>
      <c r="F221" s="9">
        <f t="shared" si="3"/>
        <v>279.54258071832277</v>
      </c>
    </row>
    <row r="222" spans="1:6" ht="14.25" customHeight="1">
      <c r="A222" s="44">
        <v>219</v>
      </c>
      <c r="B222" s="45" t="s">
        <v>213</v>
      </c>
      <c r="C222" s="42">
        <v>54.2</v>
      </c>
      <c r="D222" s="43">
        <f>C222/11022.9*'Сводный отчетЭЭ'!S10</f>
        <v>55.457286195102924</v>
      </c>
      <c r="E222" s="8">
        <v>5.05</v>
      </c>
      <c r="F222" s="9">
        <f t="shared" si="3"/>
        <v>280.05929528526974</v>
      </c>
    </row>
    <row r="223" spans="1:6" ht="14.25" customHeight="1">
      <c r="A223" s="44">
        <v>220</v>
      </c>
      <c r="B223" s="45" t="s">
        <v>214</v>
      </c>
      <c r="C223" s="42">
        <v>78</v>
      </c>
      <c r="D223" s="43">
        <f>C223/11022.9*'Сводный отчетЭЭ'!S10</f>
        <v>79.809378657159186</v>
      </c>
      <c r="E223" s="8">
        <v>5.05</v>
      </c>
      <c r="F223" s="9">
        <f t="shared" si="3"/>
        <v>403.03736221865387</v>
      </c>
    </row>
    <row r="224" spans="1:6" ht="14.25" customHeight="1">
      <c r="A224" s="44">
        <v>221</v>
      </c>
      <c r="B224" s="45" t="s">
        <v>215</v>
      </c>
      <c r="C224" s="42">
        <v>35.799999999999997</v>
      </c>
      <c r="D224" s="43">
        <f>C224/11022.9*'Сводный отчетЭЭ'!S10</f>
        <v>36.630458409311515</v>
      </c>
      <c r="E224" s="8">
        <v>5.05</v>
      </c>
      <c r="F224" s="9">
        <f t="shared" si="3"/>
        <v>184.98381496702314</v>
      </c>
    </row>
    <row r="225" spans="1:6" ht="14.25" customHeight="1">
      <c r="A225" s="44">
        <v>222</v>
      </c>
      <c r="B225" s="45" t="s">
        <v>32</v>
      </c>
      <c r="C225" s="42">
        <v>34.1</v>
      </c>
      <c r="D225" s="43">
        <f>C225/11022.9*'Сводный отчетЭЭ'!S10</f>
        <v>34.891023233450362</v>
      </c>
      <c r="E225" s="8">
        <v>5.05</v>
      </c>
      <c r="F225" s="9">
        <f t="shared" si="3"/>
        <v>176.19966732892433</v>
      </c>
    </row>
    <row r="226" spans="1:6" ht="14.25" customHeight="1">
      <c r="A226" s="44">
        <v>223</v>
      </c>
      <c r="B226" s="45" t="s">
        <v>32</v>
      </c>
      <c r="C226" s="42">
        <v>34.6</v>
      </c>
      <c r="D226" s="43">
        <f>C226/11022.9*'Сводный отчетЭЭ'!S10</f>
        <v>35.402621814585999</v>
      </c>
      <c r="E226" s="8">
        <v>5.05</v>
      </c>
      <c r="F226" s="9">
        <f t="shared" si="3"/>
        <v>178.78324016365929</v>
      </c>
    </row>
    <row r="227" spans="1:6" ht="14.25" customHeight="1">
      <c r="A227" s="44">
        <v>224</v>
      </c>
      <c r="B227" s="45" t="s">
        <v>32</v>
      </c>
      <c r="C227" s="42">
        <v>34.9</v>
      </c>
      <c r="D227" s="43">
        <f>C227/11022.9*'Сводный отчетЭЭ'!S10</f>
        <v>35.709580963267371</v>
      </c>
      <c r="E227" s="8">
        <v>5.05</v>
      </c>
      <c r="F227" s="9">
        <f t="shared" si="3"/>
        <v>180.33338386450021</v>
      </c>
    </row>
    <row r="228" spans="1:6" ht="14.25" customHeight="1">
      <c r="A228" s="44">
        <v>225</v>
      </c>
      <c r="B228" s="45" t="s">
        <v>216</v>
      </c>
      <c r="C228" s="42">
        <v>54.1</v>
      </c>
      <c r="D228" s="43">
        <f>C228/11022.9*'Сводный отчетЭЭ'!S10</f>
        <v>55.354966478875795</v>
      </c>
      <c r="E228" s="8">
        <v>5.05</v>
      </c>
      <c r="F228" s="9">
        <f t="shared" si="3"/>
        <v>279.54258071832277</v>
      </c>
    </row>
    <row r="229" spans="1:6" ht="14.25" customHeight="1">
      <c r="A229" s="44">
        <v>226</v>
      </c>
      <c r="B229" s="45" t="s">
        <v>217</v>
      </c>
      <c r="C229" s="42">
        <v>54.2</v>
      </c>
      <c r="D229" s="43">
        <f>C229/11022.9*'Сводный отчетЭЭ'!S10</f>
        <v>55.457286195102924</v>
      </c>
      <c r="E229" s="8">
        <v>5.05</v>
      </c>
      <c r="F229" s="9">
        <f t="shared" si="3"/>
        <v>280.05929528526974</v>
      </c>
    </row>
    <row r="230" spans="1:6" ht="14.25" customHeight="1">
      <c r="A230" s="44">
        <v>227</v>
      </c>
      <c r="B230" s="47" t="s">
        <v>218</v>
      </c>
      <c r="C230" s="42">
        <v>78.400000000000006</v>
      </c>
      <c r="D230" s="43">
        <f>C230/11022.9*'Сводный отчетЭЭ'!S10</f>
        <v>80.218657522067687</v>
      </c>
      <c r="E230" s="8">
        <v>5.05</v>
      </c>
      <c r="F230" s="9">
        <f t="shared" si="3"/>
        <v>405.10422048644182</v>
      </c>
    </row>
    <row r="231" spans="1:6" ht="14.25" customHeight="1">
      <c r="A231" s="44">
        <v>228</v>
      </c>
      <c r="B231" s="47" t="s">
        <v>219</v>
      </c>
      <c r="C231" s="42">
        <v>35.799999999999997</v>
      </c>
      <c r="D231" s="43">
        <f>C231/11022.9*'Сводный отчетЭЭ'!S10</f>
        <v>36.630458409311515</v>
      </c>
      <c r="E231" s="8">
        <v>5.05</v>
      </c>
      <c r="F231" s="9">
        <f t="shared" si="3"/>
        <v>184.98381496702314</v>
      </c>
    </row>
    <row r="232" spans="1:6" ht="14.25" customHeight="1">
      <c r="A232" s="44">
        <v>229</v>
      </c>
      <c r="B232" s="45" t="s">
        <v>32</v>
      </c>
      <c r="C232" s="42">
        <v>34.1</v>
      </c>
      <c r="D232" s="43">
        <f>C232/11022.9*'Сводный отчетЭЭ'!S10</f>
        <v>34.891023233450362</v>
      </c>
      <c r="E232" s="8">
        <v>5.05</v>
      </c>
      <c r="F232" s="9">
        <f t="shared" si="3"/>
        <v>176.19966732892433</v>
      </c>
    </row>
    <row r="233" spans="1:6" ht="14.25" customHeight="1">
      <c r="A233" s="44">
        <v>230</v>
      </c>
      <c r="B233" s="45" t="s">
        <v>220</v>
      </c>
      <c r="C233" s="42">
        <v>34.6</v>
      </c>
      <c r="D233" s="43">
        <f>C233/11022.9*'Сводный отчетЭЭ'!S10</f>
        <v>35.402621814585999</v>
      </c>
      <c r="E233" s="8">
        <v>5.05</v>
      </c>
      <c r="F233" s="9">
        <f t="shared" si="3"/>
        <v>178.78324016365929</v>
      </c>
    </row>
    <row r="234" spans="1:6" ht="14.25" customHeight="1">
      <c r="A234" s="44">
        <v>231</v>
      </c>
      <c r="B234" s="47" t="s">
        <v>221</v>
      </c>
      <c r="C234" s="42">
        <v>34.9</v>
      </c>
      <c r="D234" s="43">
        <f>C234/11022.9*'Сводный отчетЭЭ'!S10</f>
        <v>35.709580963267371</v>
      </c>
      <c r="E234" s="8">
        <v>5.05</v>
      </c>
      <c r="F234" s="9">
        <f t="shared" si="3"/>
        <v>180.33338386450021</v>
      </c>
    </row>
    <row r="235" spans="1:6" ht="14.25" customHeight="1">
      <c r="A235" s="44">
        <v>232</v>
      </c>
      <c r="B235" s="45" t="s">
        <v>222</v>
      </c>
      <c r="C235" s="42">
        <v>54.1</v>
      </c>
      <c r="D235" s="43">
        <f>C235/11022.9*'Сводный отчетЭЭ'!S10</f>
        <v>55.354966478875795</v>
      </c>
      <c r="E235" s="8">
        <v>5.05</v>
      </c>
      <c r="F235" s="9">
        <f t="shared" si="3"/>
        <v>279.54258071832277</v>
      </c>
    </row>
    <row r="236" spans="1:6" ht="14.25" customHeight="1">
      <c r="A236" s="44">
        <v>233</v>
      </c>
      <c r="B236" s="47" t="s">
        <v>118</v>
      </c>
      <c r="C236" s="42">
        <v>54.2</v>
      </c>
      <c r="D236" s="43">
        <f>C236/11022.9*'Сводный отчетЭЭ'!S10</f>
        <v>55.457286195102924</v>
      </c>
      <c r="E236" s="8">
        <v>5.05</v>
      </c>
      <c r="F236" s="9">
        <f t="shared" si="3"/>
        <v>280.05929528526974</v>
      </c>
    </row>
    <row r="237" spans="1:6" ht="14.25" customHeight="1">
      <c r="A237" s="44">
        <v>234</v>
      </c>
      <c r="B237" s="45" t="s">
        <v>263</v>
      </c>
      <c r="C237" s="42">
        <v>77.099999999999994</v>
      </c>
      <c r="D237" s="43">
        <f>C237/11022.9*'Сводный отчетЭЭ'!S10</f>
        <v>78.888501211115027</v>
      </c>
      <c r="E237" s="8">
        <v>5.05</v>
      </c>
      <c r="F237" s="9">
        <f t="shared" si="3"/>
        <v>398.38693111613088</v>
      </c>
    </row>
    <row r="238" spans="1:6" ht="14.25" customHeight="1">
      <c r="A238" s="44">
        <v>235</v>
      </c>
      <c r="B238" s="45" t="s">
        <v>223</v>
      </c>
      <c r="C238" s="42">
        <v>35.799999999999997</v>
      </c>
      <c r="D238" s="43">
        <f>C238/11022.9*'Сводный отчетЭЭ'!S10</f>
        <v>36.630458409311515</v>
      </c>
      <c r="E238" s="8">
        <v>5.05</v>
      </c>
      <c r="F238" s="9">
        <f t="shared" si="3"/>
        <v>184.98381496702314</v>
      </c>
    </row>
    <row r="239" spans="1:6" ht="14.25" customHeight="1">
      <c r="A239" s="100" t="s">
        <v>246</v>
      </c>
      <c r="B239" s="45" t="s">
        <v>32</v>
      </c>
      <c r="C239" s="101">
        <v>30.9</v>
      </c>
      <c r="D239" s="43">
        <f>'Сводный отчетЭЭ'!S10/11022.9*'МОП ЭЭ'!C239</f>
        <v>31.616792314182288</v>
      </c>
      <c r="E239" s="8">
        <v>5.05</v>
      </c>
      <c r="F239" s="9">
        <f t="shared" si="3"/>
        <v>159.66480118662054</v>
      </c>
    </row>
    <row r="240" spans="1:6" ht="14.25" customHeight="1">
      <c r="C240">
        <f>SUM(C4:C239)</f>
        <v>11022.900000000005</v>
      </c>
      <c r="D240" s="2">
        <f>SUM(D4:D239)</f>
        <v>11278.600000000009</v>
      </c>
      <c r="F240" s="70">
        <f>SUM(F4:F239)</f>
        <v>56953.049999999894</v>
      </c>
    </row>
    <row r="243" spans="2:5" ht="14.25" customHeight="1">
      <c r="E243" s="95">
        <f>F240/C240</f>
        <v>5.1667936749856995</v>
      </c>
    </row>
    <row r="245" spans="2:5" ht="14.25" customHeight="1">
      <c r="D245">
        <f>D240/C240</f>
        <v>1.0231971622712721</v>
      </c>
    </row>
    <row r="254" spans="2:5" ht="14.25" customHeight="1">
      <c r="C254" s="11"/>
    </row>
    <row r="255" spans="2:5" ht="14.25" customHeight="1">
      <c r="B255" s="10"/>
      <c r="C255" s="11"/>
    </row>
    <row r="256" spans="2:5" ht="14.25" customHeight="1">
      <c r="B256" s="10"/>
      <c r="C256" s="11"/>
    </row>
    <row r="257" spans="2:3" ht="14.25" customHeight="1">
      <c r="B257" s="10"/>
      <c r="C257" s="11"/>
    </row>
    <row r="258" spans="2:3" ht="14.25" customHeight="1">
      <c r="B258" s="10"/>
      <c r="C258" s="11"/>
    </row>
    <row r="259" spans="2:3" ht="14.25" customHeight="1">
      <c r="B259" s="10"/>
      <c r="C259" s="11"/>
    </row>
    <row r="260" spans="2:3" ht="14.25" customHeight="1">
      <c r="B260" s="10"/>
      <c r="C260" s="11"/>
    </row>
    <row r="261" spans="2:3" ht="14.25" customHeight="1">
      <c r="B261" s="10"/>
      <c r="C261" s="11"/>
    </row>
    <row r="262" spans="2:3" ht="14.25" customHeight="1">
      <c r="B262" s="10"/>
      <c r="C262" s="11"/>
    </row>
    <row r="263" spans="2:3" ht="14.25" customHeight="1">
      <c r="B263" s="10"/>
      <c r="C263" s="11"/>
    </row>
    <row r="264" spans="2:3" ht="14.25" customHeight="1">
      <c r="B264" s="10"/>
      <c r="C264" s="11"/>
    </row>
    <row r="265" spans="2:3" ht="14.25" customHeight="1">
      <c r="B265" s="10"/>
    </row>
    <row r="387" spans="2:2" ht="14.25" customHeight="1">
      <c r="B387" s="12"/>
    </row>
  </sheetData>
  <mergeCells count="2">
    <mergeCell ref="A1:D1"/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8"/>
  <sheetViews>
    <sheetView workbookViewId="0">
      <selection activeCell="E4" sqref="E4"/>
    </sheetView>
  </sheetViews>
  <sheetFormatPr defaultRowHeight="15"/>
  <cols>
    <col min="1" max="1" width="27" customWidth="1"/>
    <col min="2" max="2" width="24" customWidth="1"/>
    <col min="3" max="4" width="14.140625" customWidth="1"/>
    <col min="5" max="5" width="15.5703125" customWidth="1"/>
    <col min="6" max="6" width="22.7109375" customWidth="1"/>
    <col min="8" max="8" width="16" customWidth="1"/>
  </cols>
  <sheetData>
    <row r="1" spans="1:6" ht="18.75">
      <c r="A1" s="351" t="s">
        <v>237</v>
      </c>
      <c r="B1" s="351"/>
      <c r="C1" s="300" t="s">
        <v>1469</v>
      </c>
      <c r="D1" s="300"/>
      <c r="E1" s="109" t="s">
        <v>1454</v>
      </c>
      <c r="F1" s="93"/>
    </row>
    <row r="2" spans="1:6">
      <c r="A2" s="13"/>
      <c r="B2" s="14"/>
      <c r="C2" s="14"/>
      <c r="D2" s="14"/>
      <c r="E2" s="14"/>
      <c r="F2" s="14"/>
    </row>
    <row r="3" spans="1:6" ht="53.25" customHeight="1">
      <c r="A3" s="15" t="s">
        <v>11</v>
      </c>
      <c r="B3" s="15" t="s">
        <v>12</v>
      </c>
      <c r="C3" s="15" t="s">
        <v>13</v>
      </c>
      <c r="D3" s="15" t="s">
        <v>14</v>
      </c>
      <c r="E3" s="15" t="s">
        <v>15</v>
      </c>
    </row>
    <row r="4" spans="1:6" ht="55.15" customHeight="1">
      <c r="A4" s="16" t="s">
        <v>234</v>
      </c>
      <c r="B4" s="17">
        <v>50003079</v>
      </c>
      <c r="C4" s="221" t="s">
        <v>1468</v>
      </c>
      <c r="D4" s="221" t="s">
        <v>1473</v>
      </c>
      <c r="E4" s="18">
        <f>D4-C4</f>
        <v>1464</v>
      </c>
      <c r="F4" s="138"/>
    </row>
    <row r="5" spans="1:6">
      <c r="A5" s="19"/>
      <c r="B5" s="20"/>
      <c r="C5" s="21"/>
      <c r="D5" s="21"/>
      <c r="E5" s="21"/>
    </row>
    <row r="6" spans="1:6">
      <c r="A6" s="22"/>
      <c r="B6" s="23"/>
      <c r="C6" s="24"/>
      <c r="D6" s="24"/>
      <c r="E6" s="25"/>
    </row>
    <row r="7" spans="1:6">
      <c r="A7" s="26" t="s">
        <v>16</v>
      </c>
      <c r="B7" s="27"/>
      <c r="C7" s="28"/>
      <c r="D7" s="28"/>
      <c r="E7" s="201">
        <f>Вода!G482+Вода!J482</f>
        <v>1575</v>
      </c>
    </row>
    <row r="8" spans="1:6">
      <c r="A8" s="26" t="s">
        <v>900</v>
      </c>
      <c r="B8" s="27"/>
      <c r="C8" s="28"/>
      <c r="D8" s="28"/>
      <c r="E8" s="18">
        <f>Вода!K482*4.33+Вода!K482*3.23</f>
        <v>7.5600000000000005</v>
      </c>
    </row>
    <row r="9" spans="1:6">
      <c r="A9" s="26" t="s">
        <v>242</v>
      </c>
      <c r="B9" s="27"/>
      <c r="C9" s="28"/>
      <c r="D9" s="28"/>
      <c r="E9" s="18">
        <v>24</v>
      </c>
    </row>
    <row r="10" spans="1:6" ht="21">
      <c r="A10" s="26" t="s">
        <v>17</v>
      </c>
      <c r="B10" s="27"/>
      <c r="C10" s="28"/>
      <c r="D10" s="28"/>
      <c r="E10" s="159">
        <f>E4-E7-E8-E9</f>
        <v>-142.56</v>
      </c>
    </row>
    <row r="11" spans="1:6" ht="21">
      <c r="A11" s="22"/>
      <c r="B11" s="23"/>
      <c r="C11" s="24"/>
      <c r="D11" s="24"/>
      <c r="E11" s="24"/>
      <c r="F11" s="29"/>
    </row>
    <row r="12" spans="1:6" ht="81" customHeight="1">
      <c r="A12" s="350" t="s">
        <v>18</v>
      </c>
      <c r="B12" s="350"/>
      <c r="C12" s="350"/>
      <c r="D12" s="350"/>
      <c r="E12" s="350"/>
      <c r="F12" s="30"/>
    </row>
    <row r="13" spans="1:6" ht="74.25" customHeight="1">
      <c r="A13" s="350" t="s">
        <v>1453</v>
      </c>
      <c r="B13" s="350"/>
      <c r="C13" s="350"/>
      <c r="D13" s="350"/>
      <c r="E13" s="350"/>
      <c r="F13" s="140">
        <f>'Норматив вода'!G4/11022.9</f>
        <v>1.0832539531339302E-3</v>
      </c>
    </row>
    <row r="14" spans="1:6" ht="71.25" customHeight="1">
      <c r="A14" s="352" t="s">
        <v>1452</v>
      </c>
      <c r="B14" s="352"/>
      <c r="C14" s="352"/>
      <c r="D14" s="352"/>
      <c r="E14" s="352"/>
      <c r="F14" s="140">
        <f>'Норматив вода'!G5/11022.9</f>
        <v>1.0832539531339302E-3</v>
      </c>
    </row>
    <row r="15" spans="1:6" ht="22.5" customHeight="1">
      <c r="A15" s="350" t="s">
        <v>318</v>
      </c>
      <c r="B15" s="350"/>
      <c r="C15" s="350"/>
      <c r="D15" s="350"/>
      <c r="E15" s="350"/>
      <c r="F15" s="140"/>
    </row>
    <row r="16" spans="1:6" ht="15" customHeight="1">
      <c r="A16" s="350" t="s">
        <v>319</v>
      </c>
      <c r="B16" s="350"/>
      <c r="C16" s="350"/>
      <c r="D16" s="350"/>
      <c r="E16" s="350"/>
      <c r="F16" s="140"/>
    </row>
    <row r="17" spans="1:6" ht="21" customHeight="1">
      <c r="A17" s="350" t="s">
        <v>1451</v>
      </c>
      <c r="B17" s="350"/>
      <c r="C17" s="350"/>
      <c r="D17" s="350"/>
      <c r="E17" s="350"/>
      <c r="F17" s="140">
        <f>'Норматив вода'!G6/11022.9</f>
        <v>2.1665079062678605E-3</v>
      </c>
    </row>
    <row r="18" spans="1:6" ht="21" customHeight="1">
      <c r="A18" s="141"/>
      <c r="B18" s="141"/>
      <c r="C18" s="141"/>
      <c r="D18" s="141"/>
      <c r="E18" s="141"/>
      <c r="F18" s="140"/>
    </row>
  </sheetData>
  <mergeCells count="8">
    <mergeCell ref="A16:E16"/>
    <mergeCell ref="A17:E17"/>
    <mergeCell ref="C1:D1"/>
    <mergeCell ref="A12:E12"/>
    <mergeCell ref="A13:E13"/>
    <mergeCell ref="A1:B1"/>
    <mergeCell ref="A14:E14"/>
    <mergeCell ref="A15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R1048461"/>
  <sheetViews>
    <sheetView zoomScale="80" zoomScaleNormal="80" zoomScaleSheetLayoutView="100" workbookViewId="0">
      <pane ySplit="6" topLeftCell="A55" activePane="bottomLeft" state="frozen"/>
      <selection pane="bottomLeft" activeCell="I68" sqref="I68"/>
    </sheetView>
  </sheetViews>
  <sheetFormatPr defaultColWidth="9.140625" defaultRowHeight="14.25" customHeight="1"/>
  <cols>
    <col min="1" max="1" width="7.85546875" style="152" customWidth="1"/>
    <col min="2" max="2" width="37.85546875" style="191" customWidth="1"/>
    <col min="3" max="3" width="19.7109375" style="185" customWidth="1"/>
    <col min="4" max="4" width="12.85546875" style="82" customWidth="1"/>
    <col min="5" max="5" width="14.28515625" style="152" customWidth="1"/>
    <col min="6" max="6" width="13.140625" style="152" customWidth="1"/>
    <col min="7" max="7" width="14.5703125" style="152" customWidth="1"/>
    <col min="8" max="8" width="13.140625" style="152" customWidth="1"/>
    <col min="9" max="10" width="11.7109375" style="152" customWidth="1"/>
    <col min="11" max="11" width="11.28515625" style="152" customWidth="1"/>
    <col min="12" max="12" width="16.42578125" style="152" customWidth="1"/>
    <col min="13" max="13" width="19.7109375" style="152" customWidth="1"/>
    <col min="14" max="14" width="69.7109375" style="71" customWidth="1"/>
    <col min="15" max="15" width="40.7109375" style="72" customWidth="1"/>
    <col min="16" max="16" width="11.7109375" style="72" customWidth="1"/>
    <col min="17" max="16384" width="9.140625" style="72"/>
  </cols>
  <sheetData>
    <row r="1" spans="1:16" ht="25.5" customHeight="1">
      <c r="A1" s="362" t="s">
        <v>359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6" ht="17.25" customHeight="1" thickBo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63"/>
      <c r="M2" s="338"/>
    </row>
    <row r="3" spans="1:16" ht="48" customHeight="1" thickBot="1">
      <c r="A3" s="364" t="s">
        <v>360</v>
      </c>
      <c r="B3" s="364"/>
      <c r="C3" s="364" t="s">
        <v>361</v>
      </c>
      <c r="D3" s="364"/>
      <c r="E3" s="365" t="s">
        <v>1470</v>
      </c>
      <c r="F3" s="365"/>
      <c r="G3" s="365" t="s">
        <v>902</v>
      </c>
      <c r="H3" s="365"/>
      <c r="I3" s="202" t="s">
        <v>903</v>
      </c>
      <c r="J3" s="203">
        <v>3</v>
      </c>
      <c r="K3" s="203"/>
      <c r="L3" s="369" t="s">
        <v>602</v>
      </c>
      <c r="M3" s="342" t="s">
        <v>1346</v>
      </c>
      <c r="N3" s="73"/>
      <c r="O3" s="74"/>
      <c r="P3" s="74"/>
    </row>
    <row r="4" spans="1:16" s="194" customFormat="1" ht="18" customHeight="1" thickBot="1">
      <c r="A4" s="367" t="s">
        <v>904</v>
      </c>
      <c r="B4" s="367"/>
      <c r="C4" s="368" t="s">
        <v>1335</v>
      </c>
      <c r="D4" s="368"/>
      <c r="E4" s="343"/>
      <c r="F4" s="344"/>
      <c r="G4" s="343"/>
      <c r="H4" s="344"/>
      <c r="I4" s="209"/>
      <c r="J4" s="204"/>
      <c r="K4" s="204"/>
      <c r="L4" s="370"/>
      <c r="M4" s="366"/>
      <c r="N4" s="102"/>
      <c r="O4" s="79"/>
      <c r="P4" s="193"/>
    </row>
    <row r="5" spans="1:16" s="78" customFormat="1" ht="21" customHeight="1">
      <c r="A5" s="331" t="s">
        <v>363</v>
      </c>
      <c r="B5" s="331" t="s">
        <v>601</v>
      </c>
      <c r="C5" s="331" t="s">
        <v>7</v>
      </c>
      <c r="D5" s="331" t="s">
        <v>9</v>
      </c>
      <c r="E5" s="331" t="s">
        <v>905</v>
      </c>
      <c r="F5" s="331" t="s">
        <v>906</v>
      </c>
      <c r="G5" s="331" t="s">
        <v>907</v>
      </c>
      <c r="H5" s="331" t="s">
        <v>908</v>
      </c>
      <c r="I5" s="331" t="s">
        <v>909</v>
      </c>
      <c r="J5" s="331" t="s">
        <v>910</v>
      </c>
      <c r="K5" s="358" t="s">
        <v>911</v>
      </c>
      <c r="L5" s="370"/>
      <c r="M5" s="366"/>
      <c r="N5" s="102"/>
      <c r="O5" s="79"/>
      <c r="P5" s="77"/>
    </row>
    <row r="6" spans="1:16" s="78" customFormat="1" ht="25.5" customHeight="1" thickBo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59"/>
      <c r="L6" s="371"/>
      <c r="M6" s="344"/>
      <c r="N6" s="102"/>
      <c r="O6" s="79"/>
      <c r="P6" s="77"/>
    </row>
    <row r="7" spans="1:16" s="82" customFormat="1" ht="15.75" collapsed="1" thickBot="1">
      <c r="A7" s="208" t="s">
        <v>603</v>
      </c>
      <c r="B7" s="208" t="s">
        <v>912</v>
      </c>
      <c r="C7" s="208" t="s">
        <v>913</v>
      </c>
      <c r="D7" s="208"/>
      <c r="E7" s="208"/>
      <c r="F7" s="208"/>
      <c r="G7" s="208"/>
      <c r="H7" s="208">
        <v>3</v>
      </c>
      <c r="I7" s="208">
        <v>3</v>
      </c>
      <c r="J7" s="222">
        <f>I7-H7</f>
        <v>0</v>
      </c>
      <c r="K7" s="223"/>
      <c r="L7" s="208"/>
      <c r="M7" s="372">
        <f>'ЭЭ в 1С'!G7</f>
        <v>0</v>
      </c>
      <c r="N7" s="218"/>
      <c r="O7" s="79"/>
      <c r="P7" s="79"/>
    </row>
    <row r="8" spans="1:16" s="76" customFormat="1" ht="16.5" customHeight="1" thickBot="1">
      <c r="A8" s="208" t="s">
        <v>603</v>
      </c>
      <c r="B8" s="208" t="s">
        <v>912</v>
      </c>
      <c r="C8" s="208" t="s">
        <v>914</v>
      </c>
      <c r="D8" s="208"/>
      <c r="E8" s="208">
        <v>5</v>
      </c>
      <c r="F8" s="208">
        <v>5</v>
      </c>
      <c r="G8" s="222">
        <f>F8-E8</f>
        <v>0</v>
      </c>
      <c r="H8" s="208"/>
      <c r="I8" s="208"/>
      <c r="J8" s="222">
        <f t="shared" ref="J8:J71" si="0">I8-H8</f>
        <v>0</v>
      </c>
      <c r="K8" s="208"/>
      <c r="L8" s="208"/>
      <c r="M8" s="375"/>
      <c r="N8" s="102"/>
      <c r="O8" s="79"/>
      <c r="P8" s="75"/>
    </row>
    <row r="9" spans="1:16" s="76" customFormat="1" ht="15.75" thickBot="1">
      <c r="A9" s="289" t="s">
        <v>604</v>
      </c>
      <c r="B9" s="208" t="s">
        <v>31</v>
      </c>
      <c r="C9" s="208" t="s">
        <v>915</v>
      </c>
      <c r="D9" s="208"/>
      <c r="E9" s="208"/>
      <c r="F9" s="208"/>
      <c r="G9" s="222">
        <f t="shared" ref="G9:G72" si="1">F9-E9</f>
        <v>0</v>
      </c>
      <c r="H9" s="208">
        <v>398</v>
      </c>
      <c r="I9" s="208">
        <v>399</v>
      </c>
      <c r="J9" s="222">
        <f t="shared" si="0"/>
        <v>1</v>
      </c>
      <c r="K9" s="223"/>
      <c r="L9" s="208"/>
      <c r="M9" s="372">
        <f>'ЭЭ в 1С'!G8</f>
        <v>110</v>
      </c>
      <c r="N9" s="102"/>
      <c r="O9" s="79"/>
      <c r="P9" s="75"/>
    </row>
    <row r="10" spans="1:16" s="181" customFormat="1" ht="15.75" thickBot="1">
      <c r="A10" s="289" t="s">
        <v>604</v>
      </c>
      <c r="B10" s="208" t="s">
        <v>31</v>
      </c>
      <c r="C10" s="208" t="s">
        <v>916</v>
      </c>
      <c r="D10" s="208"/>
      <c r="E10" s="208">
        <v>540</v>
      </c>
      <c r="F10" s="208">
        <v>541</v>
      </c>
      <c r="G10" s="222">
        <f t="shared" si="1"/>
        <v>1</v>
      </c>
      <c r="H10" s="208"/>
      <c r="I10" s="208"/>
      <c r="J10" s="222">
        <f t="shared" si="0"/>
        <v>0</v>
      </c>
      <c r="K10" s="223"/>
      <c r="L10" s="208"/>
      <c r="M10" s="373"/>
      <c r="N10" s="218"/>
      <c r="O10" s="79"/>
      <c r="P10" s="180"/>
    </row>
    <row r="11" spans="1:16" s="76" customFormat="1" ht="15.75" thickBot="1">
      <c r="A11" s="276" t="s">
        <v>605</v>
      </c>
      <c r="B11" s="208" t="s">
        <v>606</v>
      </c>
      <c r="C11" s="208" t="s">
        <v>917</v>
      </c>
      <c r="D11" s="208"/>
      <c r="E11" s="208">
        <v>6</v>
      </c>
      <c r="F11" s="208">
        <v>6</v>
      </c>
      <c r="G11" s="222">
        <f t="shared" si="1"/>
        <v>0</v>
      </c>
      <c r="H11" s="208"/>
      <c r="I11" s="208"/>
      <c r="J11" s="222">
        <f t="shared" si="0"/>
        <v>0</v>
      </c>
      <c r="K11" s="223"/>
      <c r="L11" s="208"/>
      <c r="M11" s="372">
        <f>'ЭЭ в 1С'!G9</f>
        <v>2</v>
      </c>
      <c r="N11" s="102"/>
      <c r="O11" s="79"/>
      <c r="P11" s="75"/>
    </row>
    <row r="12" spans="1:16" s="76" customFormat="1" ht="15.75" thickBot="1">
      <c r="A12" s="276" t="s">
        <v>605</v>
      </c>
      <c r="B12" s="208" t="s">
        <v>606</v>
      </c>
      <c r="C12" s="208" t="s">
        <v>918</v>
      </c>
      <c r="D12" s="208"/>
      <c r="E12" s="208"/>
      <c r="F12" s="208"/>
      <c r="G12" s="222">
        <f t="shared" si="1"/>
        <v>0</v>
      </c>
      <c r="H12" s="208"/>
      <c r="I12" s="208"/>
      <c r="J12" s="222">
        <f t="shared" si="0"/>
        <v>0</v>
      </c>
      <c r="K12" s="208"/>
      <c r="L12" s="208"/>
      <c r="M12" s="373"/>
      <c r="N12" s="102"/>
      <c r="O12" s="79"/>
      <c r="P12" s="75"/>
    </row>
    <row r="13" spans="1:16" s="78" customFormat="1" ht="15.75" thickBot="1">
      <c r="A13" s="289">
        <v>3</v>
      </c>
      <c r="B13" s="208" t="s">
        <v>608</v>
      </c>
      <c r="C13" s="208" t="s">
        <v>919</v>
      </c>
      <c r="D13" s="208"/>
      <c r="E13" s="208">
        <v>290</v>
      </c>
      <c r="F13" s="208">
        <v>292</v>
      </c>
      <c r="G13" s="222">
        <f t="shared" si="1"/>
        <v>2</v>
      </c>
      <c r="H13" s="208"/>
      <c r="I13" s="208"/>
      <c r="J13" s="222">
        <f t="shared" si="0"/>
        <v>0</v>
      </c>
      <c r="K13" s="223"/>
      <c r="L13" s="208"/>
      <c r="M13" s="372">
        <f>'ЭЭ в 1С'!G10</f>
        <v>98</v>
      </c>
      <c r="N13" s="102"/>
      <c r="O13" s="79"/>
      <c r="P13" s="77"/>
    </row>
    <row r="14" spans="1:16" s="78" customFormat="1" ht="15.75" thickBot="1">
      <c r="A14" s="289" t="s">
        <v>607</v>
      </c>
      <c r="B14" s="208" t="s">
        <v>608</v>
      </c>
      <c r="C14" s="208" t="s">
        <v>920</v>
      </c>
      <c r="D14" s="208"/>
      <c r="E14" s="208"/>
      <c r="F14" s="208"/>
      <c r="G14" s="222">
        <f t="shared" si="1"/>
        <v>0</v>
      </c>
      <c r="H14" s="208">
        <v>147</v>
      </c>
      <c r="I14" s="208">
        <v>147</v>
      </c>
      <c r="J14" s="222">
        <f t="shared" si="0"/>
        <v>0</v>
      </c>
      <c r="K14" s="208"/>
      <c r="L14" s="200">
        <v>146</v>
      </c>
      <c r="M14" s="375"/>
      <c r="N14" s="102"/>
      <c r="O14" s="79"/>
      <c r="P14" s="77"/>
    </row>
    <row r="15" spans="1:16" s="78" customFormat="1" ht="15.75" thickBot="1">
      <c r="A15" s="276" t="s">
        <v>609</v>
      </c>
      <c r="B15" s="208" t="s">
        <v>610</v>
      </c>
      <c r="C15" s="208" t="s">
        <v>921</v>
      </c>
      <c r="D15" s="224">
        <v>46703</v>
      </c>
      <c r="E15" s="208"/>
      <c r="F15" s="208"/>
      <c r="G15" s="222">
        <f t="shared" si="1"/>
        <v>0</v>
      </c>
      <c r="H15" s="208">
        <v>287</v>
      </c>
      <c r="I15" s="208">
        <v>290</v>
      </c>
      <c r="J15" s="222">
        <f t="shared" si="0"/>
        <v>3</v>
      </c>
      <c r="K15" s="223"/>
      <c r="L15" s="208"/>
      <c r="M15" s="372">
        <f>'ЭЭ в 1С'!G11</f>
        <v>145</v>
      </c>
      <c r="N15" s="233" t="s">
        <v>1404</v>
      </c>
      <c r="O15" s="79"/>
      <c r="P15" s="77"/>
    </row>
    <row r="16" spans="1:16" s="194" customFormat="1" ht="15.75" thickBot="1">
      <c r="A16" s="276" t="s">
        <v>609</v>
      </c>
      <c r="B16" s="208" t="s">
        <v>610</v>
      </c>
      <c r="C16" s="208" t="s">
        <v>922</v>
      </c>
      <c r="D16" s="224">
        <v>46703</v>
      </c>
      <c r="E16" s="208">
        <v>483</v>
      </c>
      <c r="F16" s="208">
        <v>487</v>
      </c>
      <c r="G16" s="222">
        <f t="shared" si="1"/>
        <v>4</v>
      </c>
      <c r="H16" s="208"/>
      <c r="I16" s="208"/>
      <c r="J16" s="222">
        <f t="shared" si="0"/>
        <v>0</v>
      </c>
      <c r="K16" s="208"/>
      <c r="L16" s="208"/>
      <c r="M16" s="373"/>
      <c r="N16" s="102"/>
      <c r="O16" s="79"/>
      <c r="P16" s="193"/>
    </row>
    <row r="17" spans="1:16" s="78" customFormat="1" ht="15.75" thickBot="1">
      <c r="A17" s="289" t="s">
        <v>611</v>
      </c>
      <c r="B17" s="208" t="s">
        <v>247</v>
      </c>
      <c r="C17" s="208" t="s">
        <v>923</v>
      </c>
      <c r="D17" s="208"/>
      <c r="E17" s="208"/>
      <c r="F17" s="208"/>
      <c r="G17" s="222">
        <f t="shared" si="1"/>
        <v>0</v>
      </c>
      <c r="H17" s="208">
        <v>128</v>
      </c>
      <c r="I17" s="208">
        <v>131</v>
      </c>
      <c r="J17" s="222">
        <f t="shared" si="0"/>
        <v>3</v>
      </c>
      <c r="K17" s="223"/>
      <c r="L17" s="208"/>
      <c r="M17" s="372">
        <f>'ЭЭ в 1С'!G12</f>
        <v>146</v>
      </c>
      <c r="N17" s="102"/>
      <c r="O17" s="79"/>
      <c r="P17" s="77"/>
    </row>
    <row r="18" spans="1:16" s="78" customFormat="1" ht="15.75" thickBot="1">
      <c r="A18" s="289" t="s">
        <v>611</v>
      </c>
      <c r="B18" s="208" t="s">
        <v>247</v>
      </c>
      <c r="C18" s="208" t="s">
        <v>924</v>
      </c>
      <c r="D18" s="208"/>
      <c r="E18" s="208">
        <v>210</v>
      </c>
      <c r="F18" s="208">
        <v>215</v>
      </c>
      <c r="G18" s="222">
        <f t="shared" si="1"/>
        <v>5</v>
      </c>
      <c r="H18" s="208"/>
      <c r="I18" s="208"/>
      <c r="J18" s="222">
        <f t="shared" si="0"/>
        <v>0</v>
      </c>
      <c r="K18" s="208"/>
      <c r="L18" s="208"/>
      <c r="M18" s="373"/>
      <c r="N18" s="102"/>
      <c r="O18" s="79"/>
      <c r="P18" s="77"/>
    </row>
    <row r="19" spans="1:16" s="181" customFormat="1" ht="15.75" thickBot="1">
      <c r="A19" s="289" t="s">
        <v>612</v>
      </c>
      <c r="B19" s="208" t="s">
        <v>327</v>
      </c>
      <c r="C19" s="208" t="s">
        <v>925</v>
      </c>
      <c r="D19" s="208"/>
      <c r="E19" s="208"/>
      <c r="F19" s="208"/>
      <c r="G19" s="222">
        <f t="shared" si="1"/>
        <v>0</v>
      </c>
      <c r="H19" s="232">
        <v>2</v>
      </c>
      <c r="I19" s="232">
        <v>2</v>
      </c>
      <c r="J19" s="222">
        <f t="shared" si="0"/>
        <v>0</v>
      </c>
      <c r="K19" s="223"/>
      <c r="L19" s="208"/>
      <c r="M19" s="372">
        <f>'ЭЭ в 1С'!G13</f>
        <v>216</v>
      </c>
      <c r="N19" s="102"/>
      <c r="O19" s="79"/>
      <c r="P19" s="180"/>
    </row>
    <row r="20" spans="1:16" s="76" customFormat="1" ht="16.5" customHeight="1" thickBot="1">
      <c r="A20" s="289" t="s">
        <v>612</v>
      </c>
      <c r="B20" s="208" t="s">
        <v>327</v>
      </c>
      <c r="C20" s="208" t="s">
        <v>926</v>
      </c>
      <c r="D20" s="208"/>
      <c r="E20" s="232">
        <v>20</v>
      </c>
      <c r="F20" s="232">
        <v>20</v>
      </c>
      <c r="G20" s="222">
        <f t="shared" si="1"/>
        <v>0</v>
      </c>
      <c r="H20" s="208"/>
      <c r="I20" s="208"/>
      <c r="J20" s="222">
        <f t="shared" si="0"/>
        <v>0</v>
      </c>
      <c r="K20" s="208"/>
      <c r="L20" s="208"/>
      <c r="M20" s="374"/>
      <c r="N20" s="102"/>
      <c r="O20" s="79"/>
      <c r="P20" s="75"/>
    </row>
    <row r="21" spans="1:16" s="76" customFormat="1" ht="16.5" customHeight="1" thickBot="1">
      <c r="A21" s="289" t="s">
        <v>612</v>
      </c>
      <c r="B21" s="208" t="s">
        <v>327</v>
      </c>
      <c r="C21" s="208" t="s">
        <v>1336</v>
      </c>
      <c r="D21" s="208"/>
      <c r="E21" s="208">
        <v>500</v>
      </c>
      <c r="F21" s="208">
        <v>510</v>
      </c>
      <c r="G21" s="222">
        <f t="shared" si="1"/>
        <v>10</v>
      </c>
      <c r="H21" s="208"/>
      <c r="I21" s="208"/>
      <c r="J21" s="222">
        <f t="shared" si="0"/>
        <v>0</v>
      </c>
      <c r="K21" s="208"/>
      <c r="L21" s="208"/>
      <c r="M21" s="374"/>
      <c r="N21" s="102"/>
      <c r="O21" s="79"/>
      <c r="P21" s="75"/>
    </row>
    <row r="22" spans="1:16" s="76" customFormat="1" ht="16.5" customHeight="1" thickBot="1">
      <c r="A22" s="289" t="s">
        <v>612</v>
      </c>
      <c r="B22" s="208" t="s">
        <v>327</v>
      </c>
      <c r="C22" s="208" t="s">
        <v>927</v>
      </c>
      <c r="D22" s="208"/>
      <c r="E22" s="208"/>
      <c r="F22" s="208"/>
      <c r="G22" s="222">
        <f t="shared" si="1"/>
        <v>0</v>
      </c>
      <c r="H22" s="208">
        <v>324</v>
      </c>
      <c r="I22" s="208">
        <v>335</v>
      </c>
      <c r="J22" s="222">
        <f t="shared" si="0"/>
        <v>11</v>
      </c>
      <c r="K22" s="208"/>
      <c r="L22" s="208"/>
      <c r="M22" s="373"/>
      <c r="N22" s="102"/>
      <c r="O22" s="79"/>
      <c r="P22" s="75"/>
    </row>
    <row r="23" spans="1:16" s="76" customFormat="1" ht="15.75" thickBot="1">
      <c r="A23" s="289" t="s">
        <v>613</v>
      </c>
      <c r="B23" s="208" t="s">
        <v>33</v>
      </c>
      <c r="C23" s="208" t="s">
        <v>928</v>
      </c>
      <c r="D23" s="208" t="s">
        <v>1337</v>
      </c>
      <c r="E23" s="208"/>
      <c r="F23" s="208"/>
      <c r="G23" s="222">
        <f t="shared" si="1"/>
        <v>0</v>
      </c>
      <c r="H23" s="208">
        <v>205</v>
      </c>
      <c r="I23" s="208">
        <v>207</v>
      </c>
      <c r="J23" s="222">
        <f t="shared" si="0"/>
        <v>2</v>
      </c>
      <c r="K23" s="223"/>
      <c r="L23" s="208"/>
      <c r="M23" s="372">
        <f>'ЭЭ в 1С'!G14</f>
        <v>70</v>
      </c>
      <c r="N23" s="102"/>
      <c r="O23" s="79"/>
      <c r="P23" s="75"/>
    </row>
    <row r="24" spans="1:16" s="181" customFormat="1" ht="16.5" customHeight="1" thickBot="1">
      <c r="A24" s="289" t="s">
        <v>613</v>
      </c>
      <c r="B24" s="208" t="s">
        <v>33</v>
      </c>
      <c r="C24" s="208" t="s">
        <v>929</v>
      </c>
      <c r="D24" s="208" t="s">
        <v>1337</v>
      </c>
      <c r="E24" s="208">
        <v>252</v>
      </c>
      <c r="F24" s="208">
        <v>255</v>
      </c>
      <c r="G24" s="222">
        <f t="shared" si="1"/>
        <v>3</v>
      </c>
      <c r="H24" s="208"/>
      <c r="I24" s="208"/>
      <c r="J24" s="222">
        <f t="shared" si="0"/>
        <v>0</v>
      </c>
      <c r="K24" s="208"/>
      <c r="L24" s="208"/>
      <c r="M24" s="373"/>
      <c r="N24" s="218"/>
      <c r="O24" s="206"/>
      <c r="P24" s="180"/>
    </row>
    <row r="25" spans="1:16" ht="15.75" thickBot="1">
      <c r="A25" s="289" t="s">
        <v>614</v>
      </c>
      <c r="B25" s="208" t="s">
        <v>306</v>
      </c>
      <c r="C25" s="208" t="s">
        <v>930</v>
      </c>
      <c r="D25" s="208"/>
      <c r="E25" s="208"/>
      <c r="F25" s="208"/>
      <c r="G25" s="222">
        <f t="shared" si="1"/>
        <v>0</v>
      </c>
      <c r="H25" s="208">
        <v>272</v>
      </c>
      <c r="I25" s="208">
        <v>275</v>
      </c>
      <c r="J25" s="222">
        <f t="shared" si="0"/>
        <v>3</v>
      </c>
      <c r="K25" s="223"/>
      <c r="L25" s="208"/>
      <c r="M25" s="372">
        <f>'ЭЭ в 1С'!G15</f>
        <v>263</v>
      </c>
      <c r="N25" s="102"/>
      <c r="O25" s="79"/>
      <c r="P25" s="79"/>
    </row>
    <row r="26" spans="1:16" ht="15.75" thickBot="1">
      <c r="A26" s="289" t="s">
        <v>614</v>
      </c>
      <c r="B26" s="208" t="s">
        <v>306</v>
      </c>
      <c r="C26" s="208" t="s">
        <v>931</v>
      </c>
      <c r="D26" s="208"/>
      <c r="E26" s="208">
        <v>430</v>
      </c>
      <c r="F26" s="208">
        <v>434</v>
      </c>
      <c r="G26" s="222">
        <f t="shared" si="1"/>
        <v>4</v>
      </c>
      <c r="H26" s="208"/>
      <c r="I26" s="208"/>
      <c r="J26" s="222">
        <f t="shared" si="0"/>
        <v>0</v>
      </c>
      <c r="K26" s="208"/>
      <c r="L26" s="208"/>
      <c r="M26" s="373"/>
      <c r="N26" s="102"/>
      <c r="O26" s="79"/>
      <c r="P26" s="79"/>
    </row>
    <row r="27" spans="1:16" s="181" customFormat="1" ht="15.75" collapsed="1" thickBot="1">
      <c r="A27" s="289" t="s">
        <v>615</v>
      </c>
      <c r="B27" s="208" t="s">
        <v>266</v>
      </c>
      <c r="C27" s="208" t="s">
        <v>932</v>
      </c>
      <c r="D27" s="224">
        <v>45754</v>
      </c>
      <c r="E27" s="208"/>
      <c r="F27" s="208"/>
      <c r="G27" s="222">
        <f t="shared" si="1"/>
        <v>0</v>
      </c>
      <c r="H27" s="208">
        <v>48</v>
      </c>
      <c r="I27" s="208">
        <v>48</v>
      </c>
      <c r="J27" s="222">
        <f t="shared" si="0"/>
        <v>0</v>
      </c>
      <c r="K27" s="223"/>
      <c r="L27" s="208"/>
      <c r="M27" s="372">
        <f>'ЭЭ в 1С'!G16</f>
        <v>192</v>
      </c>
      <c r="N27" s="102"/>
      <c r="O27" s="79"/>
      <c r="P27" s="180"/>
    </row>
    <row r="28" spans="1:16" s="80" customFormat="1" ht="15.75" thickBot="1">
      <c r="A28" s="289" t="s">
        <v>615</v>
      </c>
      <c r="B28" s="208" t="s">
        <v>266</v>
      </c>
      <c r="C28" s="208" t="s">
        <v>933</v>
      </c>
      <c r="D28" s="224">
        <v>46484</v>
      </c>
      <c r="E28" s="208">
        <v>181</v>
      </c>
      <c r="F28" s="208">
        <v>184</v>
      </c>
      <c r="G28" s="222">
        <f t="shared" si="1"/>
        <v>3</v>
      </c>
      <c r="H28" s="208"/>
      <c r="I28" s="208"/>
      <c r="J28" s="222">
        <f t="shared" si="0"/>
        <v>0</v>
      </c>
      <c r="K28" s="208"/>
      <c r="L28" s="208"/>
      <c r="M28" s="373"/>
      <c r="N28" s="102"/>
      <c r="O28" s="79"/>
      <c r="P28" s="71"/>
    </row>
    <row r="29" spans="1:16" s="80" customFormat="1" ht="15.75" thickBot="1">
      <c r="A29" s="289" t="s">
        <v>366</v>
      </c>
      <c r="B29" s="208" t="s">
        <v>616</v>
      </c>
      <c r="C29" s="208" t="s">
        <v>1349</v>
      </c>
      <c r="D29" s="208"/>
      <c r="E29" s="208"/>
      <c r="F29" s="208"/>
      <c r="G29" s="222">
        <f t="shared" si="1"/>
        <v>0</v>
      </c>
      <c r="H29" s="208">
        <v>529</v>
      </c>
      <c r="I29" s="208">
        <v>532</v>
      </c>
      <c r="J29" s="222">
        <f t="shared" si="0"/>
        <v>3</v>
      </c>
      <c r="K29" s="223"/>
      <c r="L29" s="208"/>
      <c r="M29" s="372">
        <f>'ЭЭ в 1С'!G17</f>
        <v>223</v>
      </c>
      <c r="N29" s="102"/>
      <c r="O29" s="79"/>
      <c r="P29" s="71"/>
    </row>
    <row r="30" spans="1:16" s="181" customFormat="1" ht="15.75" thickBot="1">
      <c r="A30" s="289" t="s">
        <v>366</v>
      </c>
      <c r="B30" s="208" t="s">
        <v>616</v>
      </c>
      <c r="C30" s="208" t="s">
        <v>347</v>
      </c>
      <c r="D30" s="208"/>
      <c r="E30" s="208">
        <v>382</v>
      </c>
      <c r="F30" s="208">
        <v>389</v>
      </c>
      <c r="G30" s="222">
        <f t="shared" si="1"/>
        <v>7</v>
      </c>
      <c r="H30" s="208"/>
      <c r="I30" s="208"/>
      <c r="J30" s="222">
        <f t="shared" si="0"/>
        <v>0</v>
      </c>
      <c r="K30" s="208"/>
      <c r="L30" s="208"/>
      <c r="M30" s="373"/>
      <c r="N30" s="218"/>
      <c r="O30" s="79"/>
      <c r="P30" s="180"/>
    </row>
    <row r="31" spans="1:16" s="80" customFormat="1" ht="15.75" thickBot="1">
      <c r="A31" s="289" t="s">
        <v>617</v>
      </c>
      <c r="B31" s="208" t="s">
        <v>35</v>
      </c>
      <c r="C31" s="208" t="s">
        <v>934</v>
      </c>
      <c r="D31" s="224">
        <v>45755</v>
      </c>
      <c r="E31" s="208"/>
      <c r="F31" s="208"/>
      <c r="G31" s="222">
        <f t="shared" si="1"/>
        <v>0</v>
      </c>
      <c r="H31" s="208">
        <v>282</v>
      </c>
      <c r="I31" s="208">
        <v>286</v>
      </c>
      <c r="J31" s="222">
        <f t="shared" si="0"/>
        <v>4</v>
      </c>
      <c r="K31" s="223"/>
      <c r="L31" s="208"/>
      <c r="M31" s="372">
        <f>'ЭЭ в 1С'!G18</f>
        <v>260</v>
      </c>
      <c r="N31" s="102"/>
      <c r="O31" s="79"/>
      <c r="P31" s="71"/>
    </row>
    <row r="32" spans="1:16" s="80" customFormat="1" ht="15.75" thickBot="1">
      <c r="A32" s="289" t="s">
        <v>617</v>
      </c>
      <c r="B32" s="208" t="s">
        <v>35</v>
      </c>
      <c r="C32" s="208" t="s">
        <v>935</v>
      </c>
      <c r="D32" s="224">
        <v>46485</v>
      </c>
      <c r="E32" s="208">
        <v>791</v>
      </c>
      <c r="F32" s="208">
        <v>799</v>
      </c>
      <c r="G32" s="222">
        <f t="shared" si="1"/>
        <v>8</v>
      </c>
      <c r="H32" s="208"/>
      <c r="I32" s="208"/>
      <c r="J32" s="222">
        <f t="shared" si="0"/>
        <v>0</v>
      </c>
      <c r="K32" s="208"/>
      <c r="L32" s="208"/>
      <c r="M32" s="373"/>
      <c r="N32" s="102"/>
      <c r="O32" s="79"/>
      <c r="P32" s="71"/>
    </row>
    <row r="33" spans="1:17" s="181" customFormat="1" ht="15.75" thickBot="1">
      <c r="A33" s="276" t="s">
        <v>618</v>
      </c>
      <c r="B33" s="208" t="s">
        <v>36</v>
      </c>
      <c r="C33" s="208" t="s">
        <v>936</v>
      </c>
      <c r="D33" s="208"/>
      <c r="E33" s="208"/>
      <c r="F33" s="208"/>
      <c r="G33" s="222">
        <f t="shared" si="1"/>
        <v>0</v>
      </c>
      <c r="H33" s="208">
        <v>104</v>
      </c>
      <c r="I33" s="208">
        <v>105</v>
      </c>
      <c r="J33" s="222">
        <f t="shared" si="0"/>
        <v>1</v>
      </c>
      <c r="K33" s="223"/>
      <c r="L33" s="208"/>
      <c r="M33" s="372">
        <f>'ЭЭ в 1С'!G19</f>
        <v>68</v>
      </c>
      <c r="N33" s="102"/>
      <c r="O33" s="79"/>
      <c r="P33" s="195"/>
      <c r="Q33" s="194"/>
    </row>
    <row r="34" spans="1:17" ht="15.75" thickBot="1">
      <c r="A34" s="276" t="s">
        <v>618</v>
      </c>
      <c r="B34" s="208" t="s">
        <v>36</v>
      </c>
      <c r="C34" s="208" t="s">
        <v>937</v>
      </c>
      <c r="D34" s="208"/>
      <c r="E34" s="208">
        <v>209</v>
      </c>
      <c r="F34" s="208">
        <v>210</v>
      </c>
      <c r="G34" s="222">
        <f t="shared" si="1"/>
        <v>1</v>
      </c>
      <c r="H34" s="208"/>
      <c r="I34" s="208"/>
      <c r="J34" s="222">
        <f t="shared" si="0"/>
        <v>0</v>
      </c>
      <c r="K34" s="208"/>
      <c r="L34" s="208"/>
      <c r="M34" s="373"/>
      <c r="N34" s="102"/>
      <c r="O34" s="79"/>
      <c r="P34" s="81"/>
      <c r="Q34" s="78"/>
    </row>
    <row r="35" spans="1:17" ht="15.75" thickBot="1">
      <c r="A35" s="289" t="s">
        <v>619</v>
      </c>
      <c r="B35" s="208" t="s">
        <v>37</v>
      </c>
      <c r="C35" s="208" t="s">
        <v>938</v>
      </c>
      <c r="D35" s="208" t="s">
        <v>1350</v>
      </c>
      <c r="E35" s="208"/>
      <c r="F35" s="208"/>
      <c r="G35" s="222">
        <f t="shared" si="1"/>
        <v>0</v>
      </c>
      <c r="H35" s="208">
        <v>275</v>
      </c>
      <c r="I35" s="208">
        <v>278</v>
      </c>
      <c r="J35" s="222">
        <f t="shared" si="0"/>
        <v>3</v>
      </c>
      <c r="K35" s="223"/>
      <c r="L35" s="208"/>
      <c r="M35" s="372">
        <f>'ЭЭ в 1С'!G20</f>
        <v>113</v>
      </c>
      <c r="N35" s="102"/>
      <c r="O35" s="79"/>
      <c r="P35" s="81"/>
      <c r="Q35" s="78"/>
    </row>
    <row r="36" spans="1:17" s="181" customFormat="1" ht="15.75" collapsed="1" thickBot="1">
      <c r="A36" s="289" t="s">
        <v>619</v>
      </c>
      <c r="B36" s="208" t="s">
        <v>37</v>
      </c>
      <c r="C36" s="208" t="s">
        <v>939</v>
      </c>
      <c r="D36" s="208" t="s">
        <v>1350</v>
      </c>
      <c r="E36" s="208">
        <v>335</v>
      </c>
      <c r="F36" s="208">
        <v>337</v>
      </c>
      <c r="G36" s="222">
        <f t="shared" si="1"/>
        <v>2</v>
      </c>
      <c r="H36" s="208"/>
      <c r="I36" s="208"/>
      <c r="J36" s="222">
        <f t="shared" si="0"/>
        <v>0</v>
      </c>
      <c r="K36" s="208"/>
      <c r="L36" s="208"/>
      <c r="M36" s="373"/>
      <c r="N36" s="102"/>
      <c r="O36" s="79"/>
      <c r="P36" s="195"/>
      <c r="Q36" s="194"/>
    </row>
    <row r="37" spans="1:17" s="80" customFormat="1" ht="15.75" thickBot="1">
      <c r="A37" s="276" t="s">
        <v>620</v>
      </c>
      <c r="B37" s="208" t="s">
        <v>621</v>
      </c>
      <c r="C37" s="208" t="s">
        <v>940</v>
      </c>
      <c r="D37" s="224">
        <v>46745</v>
      </c>
      <c r="E37" s="208"/>
      <c r="F37" s="208"/>
      <c r="G37" s="222">
        <f t="shared" si="1"/>
        <v>0</v>
      </c>
      <c r="H37" s="208">
        <v>253</v>
      </c>
      <c r="I37" s="208">
        <v>253</v>
      </c>
      <c r="J37" s="222">
        <f t="shared" si="0"/>
        <v>0</v>
      </c>
      <c r="K37" s="223"/>
      <c r="L37" s="200">
        <v>250</v>
      </c>
      <c r="M37" s="372">
        <f>'ЭЭ в 1С'!G21</f>
        <v>222</v>
      </c>
      <c r="N37" s="102"/>
      <c r="O37" s="79"/>
      <c r="P37" s="81"/>
      <c r="Q37" s="76"/>
    </row>
    <row r="38" spans="1:17" s="80" customFormat="1" ht="15.75" thickBot="1">
      <c r="A38" s="276" t="s">
        <v>620</v>
      </c>
      <c r="B38" s="208" t="s">
        <v>621</v>
      </c>
      <c r="C38" s="208" t="s">
        <v>941</v>
      </c>
      <c r="D38" s="208" t="s">
        <v>1405</v>
      </c>
      <c r="E38" s="208">
        <v>365</v>
      </c>
      <c r="F38" s="208">
        <v>370</v>
      </c>
      <c r="G38" s="222">
        <f t="shared" si="1"/>
        <v>5</v>
      </c>
      <c r="H38" s="208"/>
      <c r="I38" s="208"/>
      <c r="J38" s="222">
        <f t="shared" si="0"/>
        <v>0</v>
      </c>
      <c r="K38" s="208"/>
      <c r="L38" s="208"/>
      <c r="M38" s="373"/>
      <c r="N38" s="102"/>
      <c r="O38" s="79"/>
      <c r="P38" s="81"/>
      <c r="Q38" s="76"/>
    </row>
    <row r="39" spans="1:17" s="176" customFormat="1" ht="15.75" thickBot="1">
      <c r="A39" s="276" t="s">
        <v>622</v>
      </c>
      <c r="B39" s="208" t="s">
        <v>307</v>
      </c>
      <c r="C39" s="208" t="s">
        <v>942</v>
      </c>
      <c r="D39" s="208"/>
      <c r="E39" s="208"/>
      <c r="F39" s="208"/>
      <c r="G39" s="222">
        <f t="shared" si="1"/>
        <v>0</v>
      </c>
      <c r="H39" s="208">
        <v>327</v>
      </c>
      <c r="I39" s="208">
        <v>332</v>
      </c>
      <c r="J39" s="222">
        <f t="shared" si="0"/>
        <v>5</v>
      </c>
      <c r="K39" s="223"/>
      <c r="L39" s="208"/>
      <c r="M39" s="372">
        <f>'ЭЭ в 1С'!G22</f>
        <v>247</v>
      </c>
      <c r="N39" s="102"/>
      <c r="O39" s="79"/>
      <c r="P39" s="177"/>
      <c r="Q39" s="178"/>
    </row>
    <row r="40" spans="1:17" ht="15.75" thickBot="1">
      <c r="A40" s="276" t="s">
        <v>622</v>
      </c>
      <c r="B40" s="208" t="s">
        <v>307</v>
      </c>
      <c r="C40" s="208" t="s">
        <v>943</v>
      </c>
      <c r="D40" s="208"/>
      <c r="E40" s="208">
        <v>753</v>
      </c>
      <c r="F40" s="208">
        <v>760</v>
      </c>
      <c r="G40" s="222">
        <f t="shared" si="1"/>
        <v>7</v>
      </c>
      <c r="H40" s="208"/>
      <c r="I40" s="208"/>
      <c r="J40" s="222">
        <f t="shared" si="0"/>
        <v>0</v>
      </c>
      <c r="K40" s="208"/>
      <c r="L40" s="208"/>
      <c r="M40" s="373"/>
      <c r="N40" s="102"/>
      <c r="O40" s="79"/>
      <c r="P40" s="81"/>
      <c r="Q40" s="78"/>
    </row>
    <row r="41" spans="1:17" ht="15.75" thickBot="1">
      <c r="A41" s="289" t="s">
        <v>623</v>
      </c>
      <c r="B41" s="208" t="s">
        <v>624</v>
      </c>
      <c r="C41" s="208" t="s">
        <v>1394</v>
      </c>
      <c r="D41" s="224">
        <v>45910</v>
      </c>
      <c r="E41" s="208"/>
      <c r="F41" s="208"/>
      <c r="G41" s="222">
        <f t="shared" si="1"/>
        <v>0</v>
      </c>
      <c r="H41" s="208">
        <v>86</v>
      </c>
      <c r="I41" s="208">
        <v>90</v>
      </c>
      <c r="J41" s="222">
        <f t="shared" si="0"/>
        <v>4</v>
      </c>
      <c r="K41" s="223"/>
      <c r="L41" s="208"/>
      <c r="M41" s="372">
        <f>'ЭЭ в 1С'!G23</f>
        <v>149</v>
      </c>
      <c r="N41" s="229"/>
      <c r="O41" s="79"/>
      <c r="P41" s="81"/>
      <c r="Q41" s="78"/>
    </row>
    <row r="42" spans="1:17" s="181" customFormat="1" ht="15.75" collapsed="1" thickBot="1">
      <c r="A42" s="289" t="s">
        <v>623</v>
      </c>
      <c r="B42" s="208" t="s">
        <v>624</v>
      </c>
      <c r="C42" s="208" t="s">
        <v>1395</v>
      </c>
      <c r="D42" s="224">
        <v>45748</v>
      </c>
      <c r="E42" s="208">
        <v>107</v>
      </c>
      <c r="F42" s="208">
        <v>112</v>
      </c>
      <c r="G42" s="222">
        <f t="shared" si="1"/>
        <v>5</v>
      </c>
      <c r="H42" s="208"/>
      <c r="I42" s="208"/>
      <c r="J42" s="222">
        <f t="shared" si="0"/>
        <v>0</v>
      </c>
      <c r="K42" s="208"/>
      <c r="L42" s="208"/>
      <c r="M42" s="373"/>
      <c r="N42" s="229"/>
      <c r="O42" s="79"/>
      <c r="P42" s="195"/>
    </row>
    <row r="43" spans="1:17" ht="15.75" thickBot="1">
      <c r="A43" s="276" t="s">
        <v>625</v>
      </c>
      <c r="B43" s="208" t="s">
        <v>626</v>
      </c>
      <c r="C43" s="208" t="s">
        <v>944</v>
      </c>
      <c r="D43" s="208"/>
      <c r="E43" s="208"/>
      <c r="F43" s="208"/>
      <c r="G43" s="222">
        <f t="shared" si="1"/>
        <v>0</v>
      </c>
      <c r="H43" s="208">
        <v>281</v>
      </c>
      <c r="I43" s="208">
        <v>281</v>
      </c>
      <c r="J43" s="222">
        <f t="shared" si="0"/>
        <v>0</v>
      </c>
      <c r="K43" s="223"/>
      <c r="L43" s="208"/>
      <c r="M43" s="372">
        <f>'ЭЭ в 1С'!G24</f>
        <v>0</v>
      </c>
      <c r="N43" s="102"/>
      <c r="O43" s="79"/>
      <c r="P43" s="81"/>
    </row>
    <row r="44" spans="1:17" ht="15.75" thickBot="1">
      <c r="A44" s="276" t="s">
        <v>625</v>
      </c>
      <c r="B44" s="208" t="s">
        <v>626</v>
      </c>
      <c r="C44" s="208" t="s">
        <v>945</v>
      </c>
      <c r="D44" s="208"/>
      <c r="E44" s="208">
        <v>376</v>
      </c>
      <c r="F44" s="208">
        <v>376</v>
      </c>
      <c r="G44" s="222">
        <f t="shared" si="1"/>
        <v>0</v>
      </c>
      <c r="H44" s="208"/>
      <c r="I44" s="208"/>
      <c r="J44" s="222">
        <f t="shared" si="0"/>
        <v>0</v>
      </c>
      <c r="K44" s="208"/>
      <c r="L44" s="208"/>
      <c r="M44" s="373"/>
      <c r="N44" s="102"/>
      <c r="O44" s="79"/>
      <c r="P44" s="81"/>
    </row>
    <row r="45" spans="1:17" s="176" customFormat="1" ht="15.75" collapsed="1" thickBot="1">
      <c r="A45" s="289" t="s">
        <v>627</v>
      </c>
      <c r="B45" s="208" t="s">
        <v>40</v>
      </c>
      <c r="C45" s="208" t="s">
        <v>946</v>
      </c>
      <c r="D45" s="208"/>
      <c r="E45" s="208"/>
      <c r="F45" s="208"/>
      <c r="G45" s="222">
        <f t="shared" si="1"/>
        <v>0</v>
      </c>
      <c r="H45" s="208">
        <v>210</v>
      </c>
      <c r="I45" s="208">
        <v>212</v>
      </c>
      <c r="J45" s="222">
        <f t="shared" si="0"/>
        <v>2</v>
      </c>
      <c r="K45" s="223"/>
      <c r="L45" s="208"/>
      <c r="M45" s="372">
        <f>'ЭЭ в 1С'!G25</f>
        <v>64</v>
      </c>
      <c r="N45" s="102"/>
      <c r="O45" s="79"/>
      <c r="P45" s="175"/>
    </row>
    <row r="46" spans="1:17" s="80" customFormat="1" ht="15.75" thickBot="1">
      <c r="A46" s="289" t="s">
        <v>627</v>
      </c>
      <c r="B46" s="208" t="s">
        <v>40</v>
      </c>
      <c r="C46" s="208" t="s">
        <v>947</v>
      </c>
      <c r="D46" s="208"/>
      <c r="E46" s="208">
        <v>246</v>
      </c>
      <c r="F46" s="208">
        <v>248</v>
      </c>
      <c r="G46" s="222">
        <f t="shared" si="1"/>
        <v>2</v>
      </c>
      <c r="H46" s="208"/>
      <c r="I46" s="208"/>
      <c r="J46" s="222">
        <f t="shared" si="0"/>
        <v>0</v>
      </c>
      <c r="K46" s="208"/>
      <c r="L46" s="208"/>
      <c r="M46" s="373"/>
      <c r="N46" s="102"/>
      <c r="O46" s="79"/>
      <c r="P46" s="81"/>
    </row>
    <row r="47" spans="1:17" s="80" customFormat="1" ht="15.75" thickBot="1">
      <c r="A47" s="289" t="s">
        <v>628</v>
      </c>
      <c r="B47" s="208" t="s">
        <v>308</v>
      </c>
      <c r="C47" s="208" t="s">
        <v>1351</v>
      </c>
      <c r="D47" s="208" t="s">
        <v>1352</v>
      </c>
      <c r="E47" s="208">
        <v>73</v>
      </c>
      <c r="F47" s="208">
        <v>76</v>
      </c>
      <c r="G47" s="222">
        <f t="shared" si="1"/>
        <v>3</v>
      </c>
      <c r="H47" s="208"/>
      <c r="I47" s="208"/>
      <c r="J47" s="222">
        <f t="shared" si="0"/>
        <v>0</v>
      </c>
      <c r="K47" s="223"/>
      <c r="L47" s="208"/>
      <c r="M47" s="372">
        <f>'ЭЭ в 1С'!G26</f>
        <v>63</v>
      </c>
      <c r="N47" s="102"/>
      <c r="O47" s="79"/>
      <c r="P47" s="81"/>
    </row>
    <row r="48" spans="1:17" s="80" customFormat="1" ht="15.75" thickBot="1">
      <c r="A48" s="289" t="s">
        <v>628</v>
      </c>
      <c r="B48" s="208" t="s">
        <v>308</v>
      </c>
      <c r="C48" s="208" t="s">
        <v>1353</v>
      </c>
      <c r="D48" s="208" t="s">
        <v>1354</v>
      </c>
      <c r="E48" s="208"/>
      <c r="F48" s="208"/>
      <c r="G48" s="222">
        <f t="shared" si="1"/>
        <v>0</v>
      </c>
      <c r="H48" s="208">
        <v>27</v>
      </c>
      <c r="I48" s="208">
        <v>29</v>
      </c>
      <c r="J48" s="222">
        <f t="shared" si="0"/>
        <v>2</v>
      </c>
      <c r="K48" s="208"/>
      <c r="L48" s="208"/>
      <c r="M48" s="373"/>
      <c r="N48" s="218"/>
      <c r="O48" s="79"/>
      <c r="P48" s="75"/>
    </row>
    <row r="49" spans="1:17" ht="15.75" thickBot="1">
      <c r="A49" s="276" t="s">
        <v>629</v>
      </c>
      <c r="B49" s="208" t="s">
        <v>42</v>
      </c>
      <c r="C49" s="208" t="s">
        <v>948</v>
      </c>
      <c r="D49" s="208"/>
      <c r="E49" s="208"/>
      <c r="F49" s="208"/>
      <c r="G49" s="222">
        <f t="shared" si="1"/>
        <v>0</v>
      </c>
      <c r="H49" s="208"/>
      <c r="I49" s="208"/>
      <c r="J49" s="222">
        <f t="shared" si="0"/>
        <v>0</v>
      </c>
      <c r="K49" s="223"/>
      <c r="L49" s="208"/>
      <c r="M49" s="372">
        <f>'ЭЭ в 1С'!G27</f>
        <v>0</v>
      </c>
      <c r="N49" s="102"/>
      <c r="O49" s="79"/>
      <c r="P49" s="77"/>
    </row>
    <row r="50" spans="1:17" ht="15.75" thickBot="1">
      <c r="A50" s="276" t="s">
        <v>629</v>
      </c>
      <c r="B50" s="208" t="s">
        <v>42</v>
      </c>
      <c r="C50" s="208" t="s">
        <v>949</v>
      </c>
      <c r="D50" s="208"/>
      <c r="E50" s="208"/>
      <c r="F50" s="208"/>
      <c r="G50" s="222">
        <f t="shared" si="1"/>
        <v>0</v>
      </c>
      <c r="H50" s="208"/>
      <c r="I50" s="208"/>
      <c r="J50" s="222">
        <f t="shared" si="0"/>
        <v>0</v>
      </c>
      <c r="K50" s="208"/>
      <c r="L50" s="208"/>
      <c r="M50" s="373"/>
      <c r="N50" s="102"/>
      <c r="O50" s="79"/>
      <c r="P50" s="77"/>
    </row>
    <row r="51" spans="1:17" s="181" customFormat="1" ht="15.75" collapsed="1" thickBot="1">
      <c r="A51" s="289" t="s">
        <v>630</v>
      </c>
      <c r="B51" s="208" t="s">
        <v>43</v>
      </c>
      <c r="C51" s="208" t="s">
        <v>950</v>
      </c>
      <c r="D51" s="208"/>
      <c r="E51" s="208"/>
      <c r="F51" s="208"/>
      <c r="G51" s="222">
        <f t="shared" si="1"/>
        <v>0</v>
      </c>
      <c r="H51" s="208">
        <v>210</v>
      </c>
      <c r="I51" s="208">
        <v>212</v>
      </c>
      <c r="J51" s="222">
        <f t="shared" si="0"/>
        <v>2</v>
      </c>
      <c r="K51" s="223"/>
      <c r="L51" s="208"/>
      <c r="M51" s="372">
        <f>'ЭЭ в 1С'!G28</f>
        <v>372</v>
      </c>
      <c r="N51" s="218"/>
      <c r="O51" s="79"/>
      <c r="P51" s="180"/>
    </row>
    <row r="52" spans="1:17" s="80" customFormat="1" ht="15.75" thickBot="1">
      <c r="A52" s="289" t="s">
        <v>630</v>
      </c>
      <c r="B52" s="208" t="s">
        <v>43</v>
      </c>
      <c r="C52" s="208" t="s">
        <v>951</v>
      </c>
      <c r="D52" s="208"/>
      <c r="E52" s="208">
        <v>275</v>
      </c>
      <c r="F52" s="208">
        <v>285</v>
      </c>
      <c r="G52" s="222">
        <f t="shared" si="1"/>
        <v>10</v>
      </c>
      <c r="H52" s="208"/>
      <c r="I52" s="208"/>
      <c r="J52" s="222">
        <f t="shared" si="0"/>
        <v>0</v>
      </c>
      <c r="K52" s="208"/>
      <c r="L52" s="208"/>
      <c r="M52" s="373"/>
      <c r="N52" s="102"/>
      <c r="O52" s="79"/>
      <c r="P52" s="75"/>
    </row>
    <row r="53" spans="1:17" s="80" customFormat="1" ht="15.75" thickBot="1">
      <c r="A53" s="276" t="s">
        <v>631</v>
      </c>
      <c r="B53" s="208" t="s">
        <v>44</v>
      </c>
      <c r="C53" s="208" t="s">
        <v>1355</v>
      </c>
      <c r="D53" s="208"/>
      <c r="E53" s="208"/>
      <c r="F53" s="208"/>
      <c r="G53" s="222">
        <f t="shared" si="1"/>
        <v>0</v>
      </c>
      <c r="H53" s="208">
        <v>310</v>
      </c>
      <c r="I53" s="208">
        <v>314</v>
      </c>
      <c r="J53" s="222">
        <f t="shared" si="0"/>
        <v>4</v>
      </c>
      <c r="K53" s="223"/>
      <c r="L53" s="208"/>
      <c r="M53" s="372">
        <f>'ЭЭ в 1С'!G29</f>
        <v>594</v>
      </c>
      <c r="N53" s="102"/>
      <c r="O53" s="79"/>
      <c r="P53" s="75"/>
    </row>
    <row r="54" spans="1:17" s="181" customFormat="1" ht="15.75" thickBot="1">
      <c r="A54" s="276" t="s">
        <v>631</v>
      </c>
      <c r="B54" s="208" t="s">
        <v>44</v>
      </c>
      <c r="C54" s="208" t="s">
        <v>952</v>
      </c>
      <c r="D54" s="208"/>
      <c r="E54" s="208">
        <v>420</v>
      </c>
      <c r="F54" s="208">
        <v>427</v>
      </c>
      <c r="G54" s="222">
        <f t="shared" si="1"/>
        <v>7</v>
      </c>
      <c r="H54" s="208"/>
      <c r="I54" s="208"/>
      <c r="J54" s="222">
        <f t="shared" si="0"/>
        <v>0</v>
      </c>
      <c r="K54" s="208"/>
      <c r="L54" s="208"/>
      <c r="M54" s="373"/>
      <c r="N54" s="102"/>
      <c r="O54" s="79"/>
      <c r="P54" s="180"/>
    </row>
    <row r="55" spans="1:17" s="80" customFormat="1" ht="15.75" thickBot="1">
      <c r="A55" s="276" t="s">
        <v>632</v>
      </c>
      <c r="B55" s="208" t="s">
        <v>45</v>
      </c>
      <c r="C55" s="208"/>
      <c r="D55" s="208"/>
      <c r="E55" s="208"/>
      <c r="F55" s="208"/>
      <c r="G55" s="222">
        <f t="shared" si="1"/>
        <v>0</v>
      </c>
      <c r="H55" s="208"/>
      <c r="I55" s="208"/>
      <c r="J55" s="222">
        <f t="shared" si="0"/>
        <v>0</v>
      </c>
      <c r="K55" s="270">
        <v>1</v>
      </c>
      <c r="L55" s="269"/>
      <c r="M55" s="219">
        <f>'ЭЭ в 1С'!G30</f>
        <v>85</v>
      </c>
      <c r="N55" s="102"/>
      <c r="O55" s="79"/>
      <c r="P55" s="75"/>
    </row>
    <row r="56" spans="1:17" s="80" customFormat="1" ht="15.75" thickBot="1">
      <c r="A56" s="276" t="s">
        <v>633</v>
      </c>
      <c r="B56" s="208" t="s">
        <v>46</v>
      </c>
      <c r="C56" s="208" t="s">
        <v>953</v>
      </c>
      <c r="D56" s="208"/>
      <c r="E56" s="208"/>
      <c r="F56" s="208"/>
      <c r="G56" s="222">
        <f t="shared" si="1"/>
        <v>0</v>
      </c>
      <c r="H56" s="208">
        <v>137</v>
      </c>
      <c r="I56" s="208">
        <v>138</v>
      </c>
      <c r="J56" s="222">
        <f t="shared" si="0"/>
        <v>1</v>
      </c>
      <c r="K56" s="223"/>
      <c r="L56" s="208"/>
      <c r="M56" s="376">
        <f>'ЭЭ в 1С'!G31</f>
        <v>68</v>
      </c>
      <c r="N56" s="102"/>
      <c r="O56" s="79"/>
      <c r="P56" s="75"/>
    </row>
    <row r="57" spans="1:17" s="181" customFormat="1" ht="16.5" customHeight="1" thickBot="1">
      <c r="A57" s="276" t="s">
        <v>633</v>
      </c>
      <c r="B57" s="208" t="s">
        <v>46</v>
      </c>
      <c r="C57" s="208" t="s">
        <v>954</v>
      </c>
      <c r="D57" s="208"/>
      <c r="E57" s="208">
        <v>229</v>
      </c>
      <c r="F57" s="208">
        <v>230</v>
      </c>
      <c r="G57" s="222">
        <f t="shared" si="1"/>
        <v>1</v>
      </c>
      <c r="H57" s="208"/>
      <c r="I57" s="208"/>
      <c r="J57" s="222">
        <f t="shared" si="0"/>
        <v>0</v>
      </c>
      <c r="K57" s="208"/>
      <c r="L57" s="208"/>
      <c r="M57" s="375"/>
      <c r="N57" s="102"/>
      <c r="O57" s="79"/>
      <c r="P57" s="193"/>
    </row>
    <row r="58" spans="1:17" s="80" customFormat="1" ht="15.75" thickBot="1">
      <c r="A58" s="289" t="s">
        <v>634</v>
      </c>
      <c r="B58" s="208" t="s">
        <v>47</v>
      </c>
      <c r="C58" s="225" t="s">
        <v>1386</v>
      </c>
      <c r="D58" s="224">
        <v>46083</v>
      </c>
      <c r="E58" s="208">
        <v>19</v>
      </c>
      <c r="F58" s="208">
        <v>21</v>
      </c>
      <c r="G58" s="222">
        <f t="shared" si="1"/>
        <v>2</v>
      </c>
      <c r="H58" s="208"/>
      <c r="I58" s="208"/>
      <c r="J58" s="222">
        <f t="shared" si="0"/>
        <v>0</v>
      </c>
      <c r="K58" s="223"/>
      <c r="L58" s="208"/>
      <c r="M58" s="376">
        <f>'ЭЭ в 1С'!G32</f>
        <v>58</v>
      </c>
      <c r="N58" s="102"/>
      <c r="O58" s="79"/>
      <c r="P58" s="75"/>
    </row>
    <row r="59" spans="1:17" s="80" customFormat="1" ht="15.75" thickBot="1">
      <c r="A59" s="289" t="s">
        <v>634</v>
      </c>
      <c r="B59" s="208" t="s">
        <v>47</v>
      </c>
      <c r="C59" s="225" t="s">
        <v>1385</v>
      </c>
      <c r="D59" s="224">
        <v>46083</v>
      </c>
      <c r="E59" s="208"/>
      <c r="F59" s="208"/>
      <c r="G59" s="222">
        <f t="shared" si="1"/>
        <v>0</v>
      </c>
      <c r="H59" s="208">
        <v>7</v>
      </c>
      <c r="I59" s="208">
        <v>7</v>
      </c>
      <c r="J59" s="222">
        <f t="shared" si="0"/>
        <v>0</v>
      </c>
      <c r="K59" s="208"/>
      <c r="L59" s="208"/>
      <c r="M59" s="375"/>
      <c r="N59" s="225"/>
      <c r="O59" s="79"/>
      <c r="P59" s="75"/>
    </row>
    <row r="60" spans="1:17" s="181" customFormat="1" ht="15.75" thickBot="1">
      <c r="A60" s="289" t="s">
        <v>635</v>
      </c>
      <c r="B60" s="208" t="s">
        <v>268</v>
      </c>
      <c r="C60" s="208" t="s">
        <v>955</v>
      </c>
      <c r="D60" s="208"/>
      <c r="E60" s="208"/>
      <c r="F60" s="208"/>
      <c r="G60" s="222">
        <f t="shared" si="1"/>
        <v>0</v>
      </c>
      <c r="H60" s="208">
        <v>56</v>
      </c>
      <c r="I60" s="208">
        <v>56</v>
      </c>
      <c r="J60" s="222">
        <f t="shared" si="0"/>
        <v>0</v>
      </c>
      <c r="K60" s="223"/>
      <c r="L60" s="208"/>
      <c r="M60" s="376">
        <f>'ЭЭ в 1С'!G33</f>
        <v>99</v>
      </c>
      <c r="N60" s="218"/>
      <c r="O60" s="79"/>
      <c r="P60" s="193"/>
    </row>
    <row r="61" spans="1:17" ht="15.75" thickBot="1">
      <c r="A61" s="289" t="s">
        <v>635</v>
      </c>
      <c r="B61" s="208" t="s">
        <v>268</v>
      </c>
      <c r="C61" s="208" t="s">
        <v>956</v>
      </c>
      <c r="D61" s="208"/>
      <c r="E61" s="208">
        <v>122</v>
      </c>
      <c r="F61" s="208">
        <v>124</v>
      </c>
      <c r="G61" s="222">
        <f t="shared" si="1"/>
        <v>2</v>
      </c>
      <c r="H61" s="208"/>
      <c r="I61" s="208"/>
      <c r="J61" s="222">
        <f t="shared" si="0"/>
        <v>0</v>
      </c>
      <c r="K61" s="208"/>
      <c r="L61" s="208"/>
      <c r="M61" s="375"/>
      <c r="N61" s="218"/>
      <c r="O61" s="79"/>
      <c r="P61" s="77"/>
    </row>
    <row r="62" spans="1:17" ht="15.75" thickBot="1">
      <c r="A62" s="289" t="s">
        <v>636</v>
      </c>
      <c r="B62" s="208" t="s">
        <v>637</v>
      </c>
      <c r="C62" s="208" t="s">
        <v>957</v>
      </c>
      <c r="D62" s="208"/>
      <c r="E62" s="208"/>
      <c r="F62" s="208"/>
      <c r="G62" s="222">
        <f t="shared" si="1"/>
        <v>0</v>
      </c>
      <c r="H62" s="208">
        <v>128</v>
      </c>
      <c r="I62" s="208">
        <v>128</v>
      </c>
      <c r="J62" s="222">
        <f t="shared" si="0"/>
        <v>0</v>
      </c>
      <c r="K62" s="223"/>
      <c r="L62" s="208"/>
      <c r="M62" s="376">
        <f>'ЭЭ в 1С'!G34</f>
        <v>77</v>
      </c>
      <c r="N62" s="102"/>
      <c r="O62" s="79"/>
      <c r="P62" s="77"/>
    </row>
    <row r="63" spans="1:17" s="82" customFormat="1" ht="15.75" collapsed="1" thickBot="1">
      <c r="A63" s="289" t="s">
        <v>636</v>
      </c>
      <c r="B63" s="208" t="s">
        <v>637</v>
      </c>
      <c r="C63" s="208" t="s">
        <v>958</v>
      </c>
      <c r="D63" s="208"/>
      <c r="E63" s="208">
        <v>286</v>
      </c>
      <c r="F63" s="208">
        <v>287</v>
      </c>
      <c r="G63" s="222">
        <f t="shared" si="1"/>
        <v>1</v>
      </c>
      <c r="H63" s="208"/>
      <c r="I63" s="208"/>
      <c r="J63" s="222">
        <f t="shared" si="0"/>
        <v>0</v>
      </c>
      <c r="K63" s="208"/>
      <c r="L63" s="208"/>
      <c r="M63" s="375"/>
      <c r="N63" s="102"/>
      <c r="O63" s="79"/>
      <c r="P63" s="79"/>
    </row>
    <row r="64" spans="1:17" s="80" customFormat="1" ht="15.75" thickBot="1">
      <c r="A64" s="289" t="s">
        <v>638</v>
      </c>
      <c r="B64" s="208" t="s">
        <v>50</v>
      </c>
      <c r="C64" s="208" t="s">
        <v>959</v>
      </c>
      <c r="D64" s="224">
        <v>47186</v>
      </c>
      <c r="E64" s="208"/>
      <c r="F64" s="208"/>
      <c r="G64" s="222">
        <f t="shared" si="1"/>
        <v>0</v>
      </c>
      <c r="H64" s="208">
        <v>252</v>
      </c>
      <c r="I64" s="208">
        <v>256</v>
      </c>
      <c r="J64" s="222">
        <f t="shared" si="0"/>
        <v>4</v>
      </c>
      <c r="K64" s="223"/>
      <c r="L64" s="208"/>
      <c r="M64" s="376">
        <f>'ЭЭ в 1С'!G35</f>
        <v>109</v>
      </c>
      <c r="N64" s="102"/>
      <c r="O64" s="79"/>
      <c r="P64" s="71"/>
      <c r="Q64" s="76"/>
    </row>
    <row r="65" spans="1:17" s="80" customFormat="1" ht="15.75" thickBot="1">
      <c r="A65" s="289" t="s">
        <v>638</v>
      </c>
      <c r="B65" s="208" t="s">
        <v>50</v>
      </c>
      <c r="C65" s="208" t="s">
        <v>960</v>
      </c>
      <c r="D65" s="224">
        <v>47186</v>
      </c>
      <c r="E65" s="208">
        <v>260</v>
      </c>
      <c r="F65" s="208">
        <v>262</v>
      </c>
      <c r="G65" s="222">
        <f t="shared" si="1"/>
        <v>2</v>
      </c>
      <c r="H65" s="208"/>
      <c r="I65" s="208"/>
      <c r="J65" s="222">
        <f t="shared" si="0"/>
        <v>0</v>
      </c>
      <c r="K65" s="208"/>
      <c r="L65" s="208"/>
      <c r="M65" s="375"/>
      <c r="N65" s="102"/>
      <c r="O65" s="79"/>
      <c r="P65" s="71"/>
      <c r="Q65" s="76"/>
    </row>
    <row r="66" spans="1:17" s="80" customFormat="1" ht="15.75" thickBot="1">
      <c r="A66" s="289" t="s">
        <v>639</v>
      </c>
      <c r="B66" s="208" t="s">
        <v>51</v>
      </c>
      <c r="C66" s="208" t="s">
        <v>961</v>
      </c>
      <c r="D66" s="208"/>
      <c r="E66" s="208"/>
      <c r="F66" s="208"/>
      <c r="G66" s="222">
        <f t="shared" si="1"/>
        <v>0</v>
      </c>
      <c r="H66" s="208">
        <v>562</v>
      </c>
      <c r="I66" s="208">
        <v>581</v>
      </c>
      <c r="J66" s="222">
        <f t="shared" si="0"/>
        <v>19</v>
      </c>
      <c r="K66" s="223"/>
      <c r="L66" s="208"/>
      <c r="M66" s="376">
        <f>'ЭЭ в 1С'!G36</f>
        <v>228</v>
      </c>
      <c r="N66" s="102"/>
      <c r="O66" s="79"/>
      <c r="P66" s="71"/>
    </row>
    <row r="67" spans="1:17" ht="15.75" thickBot="1">
      <c r="A67" s="289" t="s">
        <v>639</v>
      </c>
      <c r="B67" s="208" t="s">
        <v>51</v>
      </c>
      <c r="C67" s="208" t="s">
        <v>962</v>
      </c>
      <c r="D67" s="208"/>
      <c r="E67" s="208">
        <v>774</v>
      </c>
      <c r="F67" s="208">
        <v>788</v>
      </c>
      <c r="G67" s="222">
        <f t="shared" si="1"/>
        <v>14</v>
      </c>
      <c r="H67" s="208"/>
      <c r="I67" s="208"/>
      <c r="J67" s="222">
        <f t="shared" si="0"/>
        <v>0</v>
      </c>
      <c r="K67" s="208"/>
      <c r="L67" s="208"/>
      <c r="M67" s="375"/>
      <c r="N67" s="102"/>
      <c r="O67" s="79"/>
      <c r="P67" s="79"/>
    </row>
    <row r="68" spans="1:17" ht="15.75" thickBot="1">
      <c r="A68" s="289" t="s">
        <v>640</v>
      </c>
      <c r="B68" s="208" t="s">
        <v>641</v>
      </c>
      <c r="C68" s="208" t="s">
        <v>963</v>
      </c>
      <c r="D68" s="208"/>
      <c r="E68" s="208"/>
      <c r="F68" s="208"/>
      <c r="G68" s="222">
        <f t="shared" si="1"/>
        <v>0</v>
      </c>
      <c r="H68" s="208">
        <v>645</v>
      </c>
      <c r="I68" s="208">
        <v>653</v>
      </c>
      <c r="J68" s="222">
        <f t="shared" si="0"/>
        <v>8</v>
      </c>
      <c r="K68" s="223"/>
      <c r="L68" s="208"/>
      <c r="M68" s="376">
        <f>'ЭЭ в 1С'!G37</f>
        <v>313</v>
      </c>
      <c r="N68" s="102"/>
      <c r="O68" s="79"/>
      <c r="P68" s="79"/>
    </row>
    <row r="69" spans="1:17" s="176" customFormat="1" ht="15.75" collapsed="1" thickBot="1">
      <c r="A69" s="289" t="s">
        <v>640</v>
      </c>
      <c r="B69" s="208" t="s">
        <v>641</v>
      </c>
      <c r="C69" s="208" t="s">
        <v>964</v>
      </c>
      <c r="D69" s="208"/>
      <c r="E69" s="208">
        <v>1054</v>
      </c>
      <c r="F69" s="208">
        <v>1076</v>
      </c>
      <c r="G69" s="222">
        <f t="shared" si="1"/>
        <v>22</v>
      </c>
      <c r="H69" s="208"/>
      <c r="I69" s="208"/>
      <c r="J69" s="222">
        <f t="shared" si="0"/>
        <v>0</v>
      </c>
      <c r="K69" s="208"/>
      <c r="L69" s="208"/>
      <c r="M69" s="375"/>
      <c r="N69" s="102"/>
      <c r="O69" s="79"/>
      <c r="P69" s="175"/>
    </row>
    <row r="70" spans="1:17" ht="15.75" thickBot="1">
      <c r="A70" s="289" t="s">
        <v>642</v>
      </c>
      <c r="B70" s="208" t="s">
        <v>53</v>
      </c>
      <c r="C70" s="208" t="s">
        <v>965</v>
      </c>
      <c r="D70" s="208"/>
      <c r="E70" s="208"/>
      <c r="F70" s="208"/>
      <c r="G70" s="222">
        <f t="shared" si="1"/>
        <v>0</v>
      </c>
      <c r="H70" s="208">
        <v>117</v>
      </c>
      <c r="I70" s="208">
        <v>117</v>
      </c>
      <c r="J70" s="222">
        <f t="shared" si="0"/>
        <v>0</v>
      </c>
      <c r="K70" s="223"/>
      <c r="L70" s="208"/>
      <c r="M70" s="376">
        <f>'ЭЭ в 1С'!G38</f>
        <v>51</v>
      </c>
      <c r="N70" s="102"/>
      <c r="O70" s="79"/>
      <c r="P70" s="79"/>
    </row>
    <row r="71" spans="1:17" ht="15.75" thickBot="1">
      <c r="A71" s="289" t="s">
        <v>642</v>
      </c>
      <c r="B71" s="208" t="s">
        <v>53</v>
      </c>
      <c r="C71" s="208" t="s">
        <v>966</v>
      </c>
      <c r="D71" s="208"/>
      <c r="E71" s="208">
        <v>176</v>
      </c>
      <c r="F71" s="208">
        <v>176</v>
      </c>
      <c r="G71" s="222">
        <f t="shared" si="1"/>
        <v>0</v>
      </c>
      <c r="H71" s="208"/>
      <c r="I71" s="208"/>
      <c r="J71" s="222">
        <f t="shared" si="0"/>
        <v>0</v>
      </c>
      <c r="K71" s="208"/>
      <c r="L71" s="208"/>
      <c r="M71" s="375"/>
      <c r="N71" s="102"/>
      <c r="O71" s="79"/>
      <c r="P71" s="79"/>
    </row>
    <row r="72" spans="1:17" s="82" customFormat="1" ht="15.75" collapsed="1" thickBot="1">
      <c r="A72" s="289" t="s">
        <v>643</v>
      </c>
      <c r="B72" s="208" t="s">
        <v>309</v>
      </c>
      <c r="C72" s="208" t="s">
        <v>967</v>
      </c>
      <c r="D72" s="208"/>
      <c r="E72" s="208"/>
      <c r="F72" s="208"/>
      <c r="G72" s="222">
        <f t="shared" si="1"/>
        <v>0</v>
      </c>
      <c r="H72" s="208">
        <v>335</v>
      </c>
      <c r="I72" s="208">
        <v>338</v>
      </c>
      <c r="J72" s="222">
        <f t="shared" ref="J72:J135" si="2">I72-H72</f>
        <v>3</v>
      </c>
      <c r="K72" s="223"/>
      <c r="L72" s="208"/>
      <c r="M72" s="376">
        <f>'ЭЭ в 1С'!G39</f>
        <v>324</v>
      </c>
      <c r="N72" s="102"/>
      <c r="O72" s="79"/>
      <c r="P72" s="79"/>
    </row>
    <row r="73" spans="1:17" s="80" customFormat="1" ht="15.75" thickBot="1">
      <c r="A73" s="289" t="s">
        <v>643</v>
      </c>
      <c r="B73" s="208" t="s">
        <v>309</v>
      </c>
      <c r="C73" s="208" t="s">
        <v>968</v>
      </c>
      <c r="D73" s="208"/>
      <c r="E73" s="208">
        <v>734</v>
      </c>
      <c r="F73" s="208">
        <v>743</v>
      </c>
      <c r="G73" s="222">
        <f t="shared" ref="G73:G136" si="3">F73-E73</f>
        <v>9</v>
      </c>
      <c r="H73" s="208"/>
      <c r="I73" s="208"/>
      <c r="J73" s="222">
        <f t="shared" si="2"/>
        <v>0</v>
      </c>
      <c r="K73" s="208"/>
      <c r="L73" s="208"/>
      <c r="M73" s="375"/>
      <c r="N73" s="102"/>
      <c r="O73" s="79"/>
      <c r="P73" s="75"/>
    </row>
    <row r="74" spans="1:17" s="80" customFormat="1" ht="15.75" thickBot="1">
      <c r="A74" s="289" t="s">
        <v>644</v>
      </c>
      <c r="B74" s="208" t="s">
        <v>55</v>
      </c>
      <c r="C74" s="208" t="s">
        <v>969</v>
      </c>
      <c r="D74" s="224">
        <v>46468</v>
      </c>
      <c r="E74" s="208"/>
      <c r="F74" s="208"/>
      <c r="G74" s="222">
        <f t="shared" si="3"/>
        <v>0</v>
      </c>
      <c r="H74" s="208">
        <v>37</v>
      </c>
      <c r="I74" s="208">
        <v>38</v>
      </c>
      <c r="J74" s="222">
        <f t="shared" si="2"/>
        <v>1</v>
      </c>
      <c r="K74" s="223"/>
      <c r="L74" s="208"/>
      <c r="M74" s="376">
        <f>'ЭЭ в 1С'!G40</f>
        <v>41</v>
      </c>
      <c r="N74" s="102"/>
      <c r="O74" s="79"/>
      <c r="P74" s="75"/>
    </row>
    <row r="75" spans="1:17" s="181" customFormat="1" ht="15.75" thickBot="1">
      <c r="A75" s="289" t="s">
        <v>644</v>
      </c>
      <c r="B75" s="208" t="s">
        <v>55</v>
      </c>
      <c r="C75" s="208" t="s">
        <v>970</v>
      </c>
      <c r="D75" s="224">
        <v>46468</v>
      </c>
      <c r="E75" s="208">
        <v>91</v>
      </c>
      <c r="F75" s="208">
        <v>92</v>
      </c>
      <c r="G75" s="222">
        <f t="shared" si="3"/>
        <v>1</v>
      </c>
      <c r="H75" s="208"/>
      <c r="I75" s="208"/>
      <c r="J75" s="222">
        <f t="shared" si="2"/>
        <v>0</v>
      </c>
      <c r="K75" s="208"/>
      <c r="L75" s="208"/>
      <c r="M75" s="375"/>
      <c r="N75" s="102"/>
      <c r="O75" s="79"/>
      <c r="P75" s="193"/>
    </row>
    <row r="76" spans="1:17" s="80" customFormat="1" ht="15.75" thickBot="1">
      <c r="A76" s="289" t="s">
        <v>645</v>
      </c>
      <c r="B76" s="208" t="s">
        <v>646</v>
      </c>
      <c r="C76" s="208" t="s">
        <v>971</v>
      </c>
      <c r="D76" s="208"/>
      <c r="E76" s="208"/>
      <c r="F76" s="208"/>
      <c r="G76" s="222">
        <f t="shared" si="3"/>
        <v>0</v>
      </c>
      <c r="H76" s="208">
        <v>357</v>
      </c>
      <c r="I76" s="208">
        <v>360</v>
      </c>
      <c r="J76" s="222">
        <f t="shared" si="2"/>
        <v>3</v>
      </c>
      <c r="K76" s="223"/>
      <c r="L76" s="208"/>
      <c r="M76" s="376">
        <f>'ЭЭ в 1С'!G41</f>
        <v>317</v>
      </c>
      <c r="N76" s="102"/>
      <c r="O76" s="79"/>
      <c r="P76" s="75"/>
    </row>
    <row r="77" spans="1:17" s="80" customFormat="1" ht="15.75" thickBot="1">
      <c r="A77" s="289" t="s">
        <v>645</v>
      </c>
      <c r="B77" s="208" t="s">
        <v>646</v>
      </c>
      <c r="C77" s="208" t="s">
        <v>972</v>
      </c>
      <c r="D77" s="208"/>
      <c r="E77" s="208">
        <v>282</v>
      </c>
      <c r="F77" s="208">
        <v>284</v>
      </c>
      <c r="G77" s="222">
        <f t="shared" si="3"/>
        <v>2</v>
      </c>
      <c r="H77" s="208"/>
      <c r="I77" s="208"/>
      <c r="J77" s="222">
        <f t="shared" si="2"/>
        <v>0</v>
      </c>
      <c r="K77" s="208"/>
      <c r="L77" s="208"/>
      <c r="M77" s="375"/>
      <c r="N77" s="102"/>
      <c r="O77" s="79"/>
      <c r="P77" s="75"/>
    </row>
    <row r="78" spans="1:17" s="181" customFormat="1" ht="15.75" thickBot="1">
      <c r="A78" s="289" t="s">
        <v>647</v>
      </c>
      <c r="B78" s="208" t="s">
        <v>648</v>
      </c>
      <c r="C78" s="208" t="s">
        <v>973</v>
      </c>
      <c r="D78" s="208"/>
      <c r="E78" s="208"/>
      <c r="F78" s="208"/>
      <c r="G78" s="222">
        <f t="shared" si="3"/>
        <v>0</v>
      </c>
      <c r="H78" s="208">
        <v>216</v>
      </c>
      <c r="I78" s="208">
        <v>217</v>
      </c>
      <c r="J78" s="222">
        <f t="shared" si="2"/>
        <v>1</v>
      </c>
      <c r="K78" s="223"/>
      <c r="L78" s="208"/>
      <c r="M78" s="376">
        <f>'ЭЭ в 1С'!G42</f>
        <v>89</v>
      </c>
      <c r="N78" s="233" t="s">
        <v>1434</v>
      </c>
      <c r="O78" s="79"/>
      <c r="P78" s="193"/>
    </row>
    <row r="79" spans="1:17" ht="15.75" thickBot="1">
      <c r="A79" s="289" t="s">
        <v>647</v>
      </c>
      <c r="B79" s="208" t="s">
        <v>648</v>
      </c>
      <c r="C79" s="208" t="s">
        <v>974</v>
      </c>
      <c r="D79" s="208"/>
      <c r="E79" s="208">
        <v>400</v>
      </c>
      <c r="F79" s="208">
        <v>406</v>
      </c>
      <c r="G79" s="222">
        <f t="shared" si="3"/>
        <v>6</v>
      </c>
      <c r="H79" s="208"/>
      <c r="I79" s="208"/>
      <c r="J79" s="222">
        <f t="shared" si="2"/>
        <v>0</v>
      </c>
      <c r="K79" s="208"/>
      <c r="L79" s="208"/>
      <c r="M79" s="375"/>
      <c r="N79" s="102"/>
      <c r="O79" s="79"/>
      <c r="P79" s="77"/>
    </row>
    <row r="80" spans="1:17" ht="15.75" thickBot="1">
      <c r="A80" s="276" t="s">
        <v>649</v>
      </c>
      <c r="B80" s="208" t="s">
        <v>1457</v>
      </c>
      <c r="C80" s="208" t="s">
        <v>975</v>
      </c>
      <c r="D80" s="208"/>
      <c r="E80" s="208"/>
      <c r="F80" s="208"/>
      <c r="G80" s="222">
        <f t="shared" si="3"/>
        <v>0</v>
      </c>
      <c r="H80" s="208">
        <v>242</v>
      </c>
      <c r="I80" s="208">
        <v>245</v>
      </c>
      <c r="J80" s="222">
        <f t="shared" si="2"/>
        <v>3</v>
      </c>
      <c r="K80" s="223"/>
      <c r="L80" s="208"/>
      <c r="M80" s="376">
        <f>'ЭЭ в 1С'!G43</f>
        <v>430</v>
      </c>
      <c r="N80" s="102"/>
      <c r="O80" s="79"/>
      <c r="P80" s="77"/>
    </row>
    <row r="81" spans="1:17" s="181" customFormat="1" ht="15.75" collapsed="1" thickBot="1">
      <c r="A81" s="276" t="s">
        <v>649</v>
      </c>
      <c r="B81" s="208" t="s">
        <v>1457</v>
      </c>
      <c r="C81" s="208" t="s">
        <v>976</v>
      </c>
      <c r="D81" s="208"/>
      <c r="E81" s="208">
        <v>324</v>
      </c>
      <c r="F81" s="208">
        <v>330</v>
      </c>
      <c r="G81" s="222">
        <f t="shared" si="3"/>
        <v>6</v>
      </c>
      <c r="H81" s="208"/>
      <c r="I81" s="208"/>
      <c r="J81" s="222">
        <f t="shared" si="2"/>
        <v>0</v>
      </c>
      <c r="K81" s="208"/>
      <c r="L81" s="208"/>
      <c r="M81" s="375"/>
      <c r="N81" s="102"/>
      <c r="O81" s="79"/>
      <c r="P81" s="180"/>
      <c r="Q81" s="194"/>
    </row>
    <row r="82" spans="1:17" s="80" customFormat="1" ht="15.75" thickBot="1">
      <c r="A82" s="276" t="s">
        <v>650</v>
      </c>
      <c r="B82" s="208" t="s">
        <v>651</v>
      </c>
      <c r="C82" s="208" t="s">
        <v>977</v>
      </c>
      <c r="D82" s="208"/>
      <c r="E82" s="208"/>
      <c r="F82" s="208"/>
      <c r="G82" s="222">
        <f t="shared" si="3"/>
        <v>0</v>
      </c>
      <c r="H82" s="208">
        <v>354</v>
      </c>
      <c r="I82" s="208">
        <v>354</v>
      </c>
      <c r="J82" s="222">
        <f t="shared" si="2"/>
        <v>0</v>
      </c>
      <c r="K82" s="223"/>
      <c r="L82" s="208"/>
      <c r="M82" s="376">
        <f>'ЭЭ в 1С'!G44</f>
        <v>10</v>
      </c>
      <c r="N82" s="102"/>
      <c r="O82" s="79"/>
      <c r="P82" s="71"/>
      <c r="Q82" s="76"/>
    </row>
    <row r="83" spans="1:17" s="80" customFormat="1" ht="15.75" thickBot="1">
      <c r="A83" s="276" t="s">
        <v>650</v>
      </c>
      <c r="B83" s="208" t="s">
        <v>651</v>
      </c>
      <c r="C83" s="208" t="s">
        <v>978</v>
      </c>
      <c r="D83" s="208"/>
      <c r="E83" s="208">
        <v>440</v>
      </c>
      <c r="F83" s="208">
        <v>440</v>
      </c>
      <c r="G83" s="222">
        <f t="shared" si="3"/>
        <v>0</v>
      </c>
      <c r="H83" s="208"/>
      <c r="I83" s="208"/>
      <c r="J83" s="222">
        <f t="shared" si="2"/>
        <v>0</v>
      </c>
      <c r="K83" s="208"/>
      <c r="L83" s="208"/>
      <c r="M83" s="375"/>
      <c r="N83" s="102"/>
      <c r="O83" s="79"/>
      <c r="P83" s="71"/>
      <c r="Q83" s="76"/>
    </row>
    <row r="84" spans="1:17" s="80" customFormat="1" ht="15.75" thickBot="1">
      <c r="A84" s="289" t="s">
        <v>652</v>
      </c>
      <c r="B84" s="208" t="s">
        <v>261</v>
      </c>
      <c r="C84" s="208" t="s">
        <v>979</v>
      </c>
      <c r="D84" s="208"/>
      <c r="E84" s="208"/>
      <c r="F84" s="208"/>
      <c r="G84" s="222">
        <f t="shared" si="3"/>
        <v>0</v>
      </c>
      <c r="H84" s="208">
        <v>226</v>
      </c>
      <c r="I84" s="208">
        <v>229</v>
      </c>
      <c r="J84" s="222">
        <f t="shared" si="2"/>
        <v>3</v>
      </c>
      <c r="K84" s="223"/>
      <c r="L84" s="208"/>
      <c r="M84" s="376">
        <f>'ЭЭ в 1С'!G45</f>
        <v>206</v>
      </c>
      <c r="N84" s="102"/>
      <c r="O84" s="79"/>
      <c r="P84" s="71"/>
      <c r="Q84" s="76"/>
    </row>
    <row r="85" spans="1:17" ht="15.75" thickBot="1">
      <c r="A85" s="289" t="s">
        <v>652</v>
      </c>
      <c r="B85" s="208" t="s">
        <v>261</v>
      </c>
      <c r="C85" s="208" t="s">
        <v>980</v>
      </c>
      <c r="D85" s="208"/>
      <c r="E85" s="208">
        <v>492</v>
      </c>
      <c r="F85" s="208">
        <v>497</v>
      </c>
      <c r="G85" s="222">
        <f t="shared" si="3"/>
        <v>5</v>
      </c>
      <c r="H85" s="208"/>
      <c r="I85" s="208"/>
      <c r="J85" s="222">
        <f t="shared" si="2"/>
        <v>0</v>
      </c>
      <c r="K85" s="208"/>
      <c r="L85" s="208"/>
      <c r="M85" s="375"/>
      <c r="N85" s="102"/>
      <c r="O85" s="79"/>
      <c r="P85" s="79"/>
      <c r="Q85" s="78"/>
    </row>
    <row r="86" spans="1:17" ht="15.75" thickBot="1">
      <c r="A86" s="276" t="s">
        <v>653</v>
      </c>
      <c r="B86" s="208" t="s">
        <v>654</v>
      </c>
      <c r="C86" s="208" t="s">
        <v>1437</v>
      </c>
      <c r="D86" s="224">
        <v>46366</v>
      </c>
      <c r="E86" s="208"/>
      <c r="F86" s="208"/>
      <c r="G86" s="222">
        <f t="shared" si="3"/>
        <v>0</v>
      </c>
      <c r="H86" s="208">
        <v>0</v>
      </c>
      <c r="I86" s="208">
        <v>0</v>
      </c>
      <c r="J86" s="222">
        <f t="shared" si="2"/>
        <v>0</v>
      </c>
      <c r="K86" s="223"/>
      <c r="L86" s="208"/>
      <c r="M86" s="377">
        <f>'ЭЭ в 1С'!G46</f>
        <v>4</v>
      </c>
      <c r="N86" s="102"/>
      <c r="O86" s="79"/>
      <c r="P86" s="79"/>
      <c r="Q86" s="78"/>
    </row>
    <row r="87" spans="1:17" s="176" customFormat="1" ht="15.75" collapsed="1" thickBot="1">
      <c r="A87" s="276" t="s">
        <v>653</v>
      </c>
      <c r="B87" s="208" t="s">
        <v>654</v>
      </c>
      <c r="C87" s="208" t="s">
        <v>1436</v>
      </c>
      <c r="D87" s="224">
        <v>46377</v>
      </c>
      <c r="E87" s="208">
        <v>1</v>
      </c>
      <c r="F87" s="208">
        <v>1</v>
      </c>
      <c r="G87" s="222">
        <f t="shared" si="3"/>
        <v>0</v>
      </c>
      <c r="H87" s="208"/>
      <c r="I87" s="208"/>
      <c r="J87" s="222">
        <f t="shared" si="2"/>
        <v>0</v>
      </c>
      <c r="K87" s="208"/>
      <c r="L87" s="208"/>
      <c r="M87" s="378"/>
      <c r="N87" s="102"/>
      <c r="O87" s="79"/>
      <c r="P87" s="175"/>
      <c r="Q87" s="178"/>
    </row>
    <row r="88" spans="1:17" s="80" customFormat="1" ht="15.75" thickBot="1">
      <c r="A88" s="276" t="s">
        <v>655</v>
      </c>
      <c r="B88" s="208" t="s">
        <v>60</v>
      </c>
      <c r="C88" s="208" t="s">
        <v>981</v>
      </c>
      <c r="D88" s="224">
        <v>46703</v>
      </c>
      <c r="E88" s="208"/>
      <c r="F88" s="208"/>
      <c r="G88" s="222">
        <f t="shared" si="3"/>
        <v>0</v>
      </c>
      <c r="H88" s="208">
        <v>138</v>
      </c>
      <c r="I88" s="208">
        <v>139</v>
      </c>
      <c r="J88" s="222">
        <f t="shared" si="2"/>
        <v>1</v>
      </c>
      <c r="K88" s="223"/>
      <c r="L88" s="208"/>
      <c r="M88" s="376">
        <f>'ЭЭ в 1С'!G47</f>
        <v>81</v>
      </c>
      <c r="N88" s="102"/>
      <c r="O88" s="79"/>
      <c r="P88" s="71"/>
      <c r="Q88" s="76"/>
    </row>
    <row r="89" spans="1:17" s="80" customFormat="1" ht="15.75" thickBot="1">
      <c r="A89" s="276" t="s">
        <v>655</v>
      </c>
      <c r="B89" s="208" t="s">
        <v>60</v>
      </c>
      <c r="C89" s="208" t="s">
        <v>982</v>
      </c>
      <c r="D89" s="224">
        <v>46703</v>
      </c>
      <c r="E89" s="208">
        <v>237</v>
      </c>
      <c r="F89" s="208">
        <v>238</v>
      </c>
      <c r="G89" s="222">
        <f t="shared" si="3"/>
        <v>1</v>
      </c>
      <c r="H89" s="208"/>
      <c r="I89" s="208"/>
      <c r="J89" s="222">
        <f t="shared" si="2"/>
        <v>0</v>
      </c>
      <c r="K89" s="208"/>
      <c r="L89" s="208"/>
      <c r="M89" s="375"/>
      <c r="N89" s="102"/>
      <c r="O89" s="79"/>
      <c r="P89" s="71"/>
      <c r="Q89" s="76"/>
    </row>
    <row r="90" spans="1:17" s="82" customFormat="1" ht="15.75" thickBot="1">
      <c r="A90" s="289" t="s">
        <v>656</v>
      </c>
      <c r="B90" s="208" t="s">
        <v>61</v>
      </c>
      <c r="C90" s="208" t="s">
        <v>983</v>
      </c>
      <c r="D90" s="208"/>
      <c r="E90" s="208"/>
      <c r="F90" s="208"/>
      <c r="G90" s="222">
        <f t="shared" si="3"/>
        <v>0</v>
      </c>
      <c r="H90" s="208">
        <v>314</v>
      </c>
      <c r="I90" s="208">
        <v>320</v>
      </c>
      <c r="J90" s="222">
        <f t="shared" si="2"/>
        <v>6</v>
      </c>
      <c r="K90" s="223"/>
      <c r="L90" s="208"/>
      <c r="M90" s="376">
        <f>'ЭЭ в 1С'!G48</f>
        <v>125</v>
      </c>
      <c r="N90" s="218"/>
      <c r="O90" s="79"/>
      <c r="P90" s="79"/>
    </row>
    <row r="91" spans="1:17" ht="15.75" thickBot="1">
      <c r="A91" s="289" t="s">
        <v>656</v>
      </c>
      <c r="B91" s="208" t="s">
        <v>61</v>
      </c>
      <c r="C91" s="208" t="s">
        <v>984</v>
      </c>
      <c r="D91" s="208"/>
      <c r="E91" s="208">
        <v>371</v>
      </c>
      <c r="F91" s="208">
        <v>377</v>
      </c>
      <c r="G91" s="222">
        <f t="shared" si="3"/>
        <v>6</v>
      </c>
      <c r="H91" s="208"/>
      <c r="I91" s="208"/>
      <c r="J91" s="222">
        <f t="shared" si="2"/>
        <v>0</v>
      </c>
      <c r="K91" s="208"/>
      <c r="L91" s="208"/>
      <c r="M91" s="375"/>
      <c r="N91" s="102"/>
      <c r="O91" s="79"/>
      <c r="P91" s="79"/>
    </row>
    <row r="92" spans="1:17" ht="15.75" thickBot="1">
      <c r="A92" s="289" t="s">
        <v>657</v>
      </c>
      <c r="B92" s="208" t="s">
        <v>658</v>
      </c>
      <c r="C92" s="208" t="s">
        <v>985</v>
      </c>
      <c r="D92" s="224">
        <v>46509</v>
      </c>
      <c r="E92" s="208"/>
      <c r="F92" s="208"/>
      <c r="G92" s="222">
        <f t="shared" si="3"/>
        <v>0</v>
      </c>
      <c r="H92" s="208">
        <v>419</v>
      </c>
      <c r="I92" s="208">
        <v>424</v>
      </c>
      <c r="J92" s="222">
        <f t="shared" si="2"/>
        <v>5</v>
      </c>
      <c r="K92" s="223"/>
      <c r="L92" s="208" t="s">
        <v>1387</v>
      </c>
      <c r="M92" s="376">
        <f>'ЭЭ в 1С'!G49</f>
        <v>105</v>
      </c>
      <c r="N92" s="287" t="s">
        <v>1448</v>
      </c>
      <c r="O92" s="79"/>
      <c r="P92" s="79"/>
    </row>
    <row r="93" spans="1:17" s="181" customFormat="1" ht="15.75" collapsed="1" thickBot="1">
      <c r="A93" s="289" t="s">
        <v>657</v>
      </c>
      <c r="B93" s="208" t="s">
        <v>658</v>
      </c>
      <c r="C93" s="208" t="s">
        <v>986</v>
      </c>
      <c r="D93" s="224">
        <v>46509</v>
      </c>
      <c r="E93" s="208">
        <v>588</v>
      </c>
      <c r="F93" s="208">
        <v>595</v>
      </c>
      <c r="G93" s="222">
        <f t="shared" si="3"/>
        <v>7</v>
      </c>
      <c r="H93" s="208"/>
      <c r="I93" s="208"/>
      <c r="J93" s="222">
        <f t="shared" si="2"/>
        <v>0</v>
      </c>
      <c r="K93" s="208"/>
      <c r="L93" s="208"/>
      <c r="M93" s="375"/>
      <c r="N93" s="102"/>
      <c r="O93" s="79"/>
      <c r="P93" s="180"/>
    </row>
    <row r="94" spans="1:17" ht="15.75" thickBot="1">
      <c r="A94" s="289" t="s">
        <v>659</v>
      </c>
      <c r="B94" s="208" t="s">
        <v>63</v>
      </c>
      <c r="C94" s="208" t="s">
        <v>987</v>
      </c>
      <c r="D94" s="224">
        <v>46748</v>
      </c>
      <c r="E94" s="208"/>
      <c r="F94" s="208"/>
      <c r="G94" s="222">
        <f t="shared" si="3"/>
        <v>0</v>
      </c>
      <c r="H94" s="208">
        <v>538</v>
      </c>
      <c r="I94" s="208">
        <v>552</v>
      </c>
      <c r="J94" s="222">
        <f t="shared" si="2"/>
        <v>14</v>
      </c>
      <c r="K94" s="223"/>
      <c r="L94" s="208"/>
      <c r="M94" s="376">
        <f>'ЭЭ в 1С'!G50</f>
        <v>236</v>
      </c>
      <c r="N94" s="102"/>
      <c r="O94" s="79"/>
      <c r="P94" s="79"/>
    </row>
    <row r="95" spans="1:17" ht="15.75" thickBot="1">
      <c r="A95" s="289" t="s">
        <v>659</v>
      </c>
      <c r="B95" s="208" t="s">
        <v>63</v>
      </c>
      <c r="C95" s="208" t="s">
        <v>988</v>
      </c>
      <c r="D95" s="224">
        <v>46748</v>
      </c>
      <c r="E95" s="208">
        <v>622</v>
      </c>
      <c r="F95" s="208">
        <v>636</v>
      </c>
      <c r="G95" s="222">
        <f t="shared" si="3"/>
        <v>14</v>
      </c>
      <c r="H95" s="208"/>
      <c r="I95" s="208"/>
      <c r="J95" s="222">
        <f t="shared" si="2"/>
        <v>0</v>
      </c>
      <c r="K95" s="208"/>
      <c r="L95" s="208"/>
      <c r="M95" s="375"/>
      <c r="N95" s="102"/>
      <c r="O95" s="79"/>
      <c r="P95" s="79"/>
    </row>
    <row r="96" spans="1:17" s="181" customFormat="1" ht="15.75" collapsed="1" thickBot="1">
      <c r="A96" s="289" t="s">
        <v>660</v>
      </c>
      <c r="B96" s="208" t="s">
        <v>64</v>
      </c>
      <c r="C96" s="208" t="s">
        <v>989</v>
      </c>
      <c r="D96" s="224">
        <v>46468</v>
      </c>
      <c r="E96" s="208"/>
      <c r="F96" s="208"/>
      <c r="G96" s="222">
        <f t="shared" si="3"/>
        <v>0</v>
      </c>
      <c r="H96" s="208">
        <v>71</v>
      </c>
      <c r="I96" s="208">
        <v>73</v>
      </c>
      <c r="J96" s="222">
        <f t="shared" si="2"/>
        <v>2</v>
      </c>
      <c r="K96" s="223"/>
      <c r="L96" s="208"/>
      <c r="M96" s="376">
        <f>'ЭЭ в 1С'!G51</f>
        <v>171</v>
      </c>
      <c r="N96" s="102"/>
      <c r="O96" s="79"/>
      <c r="P96" s="180"/>
    </row>
    <row r="97" spans="1:17" ht="15.75" thickBot="1">
      <c r="A97" s="289" t="s">
        <v>660</v>
      </c>
      <c r="B97" s="208" t="s">
        <v>64</v>
      </c>
      <c r="C97" s="208" t="s">
        <v>990</v>
      </c>
      <c r="D97" s="224">
        <v>46468</v>
      </c>
      <c r="E97" s="208">
        <v>127</v>
      </c>
      <c r="F97" s="208">
        <v>132</v>
      </c>
      <c r="G97" s="222">
        <f t="shared" si="3"/>
        <v>5</v>
      </c>
      <c r="H97" s="208"/>
      <c r="I97" s="208"/>
      <c r="J97" s="222">
        <f t="shared" si="2"/>
        <v>0</v>
      </c>
      <c r="K97" s="208"/>
      <c r="L97" s="208"/>
      <c r="M97" s="375"/>
      <c r="N97" s="102"/>
      <c r="O97" s="79"/>
      <c r="P97" s="79"/>
    </row>
    <row r="98" spans="1:17" ht="15.75" thickBot="1">
      <c r="A98" s="289" t="s">
        <v>661</v>
      </c>
      <c r="B98" s="208" t="s">
        <v>65</v>
      </c>
      <c r="C98" s="208" t="s">
        <v>991</v>
      </c>
      <c r="D98" s="224">
        <v>47103</v>
      </c>
      <c r="E98" s="208"/>
      <c r="F98" s="208"/>
      <c r="G98" s="222">
        <f t="shared" si="3"/>
        <v>0</v>
      </c>
      <c r="H98" s="208">
        <v>191</v>
      </c>
      <c r="I98" s="208">
        <v>194</v>
      </c>
      <c r="J98" s="222">
        <f t="shared" si="2"/>
        <v>3</v>
      </c>
      <c r="K98" s="223"/>
      <c r="L98" s="208"/>
      <c r="M98" s="376">
        <f>'ЭЭ в 1С'!G52</f>
        <v>72</v>
      </c>
      <c r="N98" s="102"/>
      <c r="O98" s="79"/>
      <c r="P98" s="79"/>
    </row>
    <row r="99" spans="1:17" s="80" customFormat="1" ht="15.75" collapsed="1" thickBot="1">
      <c r="A99" s="289" t="s">
        <v>661</v>
      </c>
      <c r="B99" s="208" t="s">
        <v>65</v>
      </c>
      <c r="C99" s="208" t="s">
        <v>992</v>
      </c>
      <c r="D99" s="224">
        <v>47103</v>
      </c>
      <c r="E99" s="208">
        <v>227</v>
      </c>
      <c r="F99" s="208">
        <v>231</v>
      </c>
      <c r="G99" s="222">
        <f t="shared" si="3"/>
        <v>4</v>
      </c>
      <c r="H99" s="208"/>
      <c r="I99" s="208"/>
      <c r="J99" s="222">
        <f t="shared" si="2"/>
        <v>0</v>
      </c>
      <c r="K99" s="208"/>
      <c r="L99" s="208"/>
      <c r="M99" s="375"/>
      <c r="N99" s="218"/>
      <c r="O99" s="82"/>
    </row>
    <row r="100" spans="1:17" ht="15.75" thickBot="1">
      <c r="A100" s="276" t="s">
        <v>662</v>
      </c>
      <c r="B100" s="208" t="s">
        <v>66</v>
      </c>
      <c r="C100" s="208" t="s">
        <v>993</v>
      </c>
      <c r="D100" s="208"/>
      <c r="E100" s="208"/>
      <c r="F100" s="208"/>
      <c r="G100" s="222">
        <f t="shared" si="3"/>
        <v>0</v>
      </c>
      <c r="H100" s="208">
        <v>166</v>
      </c>
      <c r="I100" s="208">
        <v>167</v>
      </c>
      <c r="J100" s="222">
        <f t="shared" si="2"/>
        <v>1</v>
      </c>
      <c r="K100" s="223"/>
      <c r="L100" s="208"/>
      <c r="M100" s="376">
        <f>'ЭЭ в 1С'!G53</f>
        <v>103</v>
      </c>
      <c r="N100" s="102"/>
      <c r="O100" s="82"/>
      <c r="P100" s="82"/>
      <c r="Q100" s="82"/>
    </row>
    <row r="101" spans="1:17" ht="15.75" thickBot="1">
      <c r="A101" s="276" t="s">
        <v>662</v>
      </c>
      <c r="B101" s="208" t="s">
        <v>66</v>
      </c>
      <c r="C101" s="208" t="s">
        <v>994</v>
      </c>
      <c r="D101" s="208" t="s">
        <v>235</v>
      </c>
      <c r="E101" s="208">
        <v>253</v>
      </c>
      <c r="F101" s="208">
        <v>255</v>
      </c>
      <c r="G101" s="222">
        <f t="shared" si="3"/>
        <v>2</v>
      </c>
      <c r="H101" s="208"/>
      <c r="I101" s="208"/>
      <c r="J101" s="222">
        <f t="shared" si="2"/>
        <v>0</v>
      </c>
      <c r="K101" s="208"/>
      <c r="L101" s="208"/>
      <c r="M101" s="375"/>
      <c r="N101" s="102"/>
      <c r="O101" s="82"/>
      <c r="P101" s="82"/>
      <c r="Q101" s="82"/>
    </row>
    <row r="102" spans="1:17" s="80" customFormat="1" ht="15.75" collapsed="1" thickBot="1">
      <c r="A102" s="289" t="s">
        <v>663</v>
      </c>
      <c r="B102" s="208" t="s">
        <v>67</v>
      </c>
      <c r="C102" s="208" t="s">
        <v>995</v>
      </c>
      <c r="D102" s="224">
        <v>46555</v>
      </c>
      <c r="E102" s="208"/>
      <c r="F102" s="208"/>
      <c r="G102" s="222">
        <f t="shared" si="3"/>
        <v>0</v>
      </c>
      <c r="H102" s="208">
        <v>234</v>
      </c>
      <c r="I102" s="208">
        <v>236</v>
      </c>
      <c r="J102" s="222">
        <f t="shared" si="2"/>
        <v>2</v>
      </c>
      <c r="K102" s="223"/>
      <c r="L102" s="208"/>
      <c r="M102" s="376">
        <f>'ЭЭ в 1С'!G54</f>
        <v>173</v>
      </c>
      <c r="N102" s="218"/>
      <c r="O102" s="79"/>
      <c r="P102" s="71"/>
    </row>
    <row r="103" spans="1:17" ht="15.75" thickBot="1">
      <c r="A103" s="289" t="s">
        <v>663</v>
      </c>
      <c r="B103" s="208" t="s">
        <v>67</v>
      </c>
      <c r="C103" s="208" t="s">
        <v>996</v>
      </c>
      <c r="D103" s="224">
        <v>46555</v>
      </c>
      <c r="E103" s="208">
        <v>515</v>
      </c>
      <c r="F103" s="208">
        <v>520</v>
      </c>
      <c r="G103" s="222">
        <f t="shared" si="3"/>
        <v>5</v>
      </c>
      <c r="H103" s="208"/>
      <c r="I103" s="208"/>
      <c r="J103" s="222">
        <f t="shared" si="2"/>
        <v>0</v>
      </c>
      <c r="K103" s="208"/>
      <c r="L103" s="208"/>
      <c r="M103" s="375"/>
      <c r="N103" s="102"/>
      <c r="O103" s="79"/>
      <c r="P103" s="79"/>
    </row>
    <row r="104" spans="1:17" ht="15.75" thickBot="1">
      <c r="A104" s="289" t="s">
        <v>664</v>
      </c>
      <c r="B104" s="208" t="s">
        <v>68</v>
      </c>
      <c r="C104" s="208" t="s">
        <v>997</v>
      </c>
      <c r="D104" s="208"/>
      <c r="E104" s="208"/>
      <c r="F104" s="208"/>
      <c r="G104" s="222">
        <f t="shared" si="3"/>
        <v>0</v>
      </c>
      <c r="H104" s="208">
        <v>257</v>
      </c>
      <c r="I104" s="208">
        <v>264</v>
      </c>
      <c r="J104" s="222">
        <f t="shared" si="2"/>
        <v>7</v>
      </c>
      <c r="K104" s="223"/>
      <c r="L104" s="208"/>
      <c r="M104" s="376">
        <f>'ЭЭ в 1С'!G55</f>
        <v>88</v>
      </c>
      <c r="N104" s="102"/>
      <c r="O104" s="79"/>
      <c r="P104" s="79"/>
    </row>
    <row r="105" spans="1:17" s="181" customFormat="1" ht="15.75" collapsed="1" thickBot="1">
      <c r="A105" s="289" t="s">
        <v>664</v>
      </c>
      <c r="B105" s="208" t="s">
        <v>68</v>
      </c>
      <c r="C105" s="208" t="s">
        <v>998</v>
      </c>
      <c r="D105" s="208"/>
      <c r="E105" s="208">
        <v>328</v>
      </c>
      <c r="F105" s="208">
        <v>336</v>
      </c>
      <c r="G105" s="222">
        <f t="shared" si="3"/>
        <v>8</v>
      </c>
      <c r="H105" s="208"/>
      <c r="I105" s="208"/>
      <c r="J105" s="222">
        <f t="shared" si="2"/>
        <v>0</v>
      </c>
      <c r="K105" s="208"/>
      <c r="L105" s="208"/>
      <c r="M105" s="375"/>
      <c r="N105" s="102"/>
      <c r="O105" s="79"/>
      <c r="P105" s="193"/>
    </row>
    <row r="106" spans="1:17" s="80" customFormat="1" ht="15.75" thickBot="1">
      <c r="A106" s="289" t="s">
        <v>665</v>
      </c>
      <c r="B106" s="208" t="s">
        <v>69</v>
      </c>
      <c r="C106" s="208" t="s">
        <v>999</v>
      </c>
      <c r="D106" s="208"/>
      <c r="E106" s="208"/>
      <c r="F106" s="208"/>
      <c r="G106" s="222">
        <f t="shared" si="3"/>
        <v>0</v>
      </c>
      <c r="H106" s="208">
        <v>178</v>
      </c>
      <c r="I106" s="208">
        <v>180</v>
      </c>
      <c r="J106" s="222">
        <f t="shared" si="2"/>
        <v>2</v>
      </c>
      <c r="K106" s="223"/>
      <c r="L106" s="208"/>
      <c r="M106" s="376">
        <f>'ЭЭ в 1С'!G56</f>
        <v>57</v>
      </c>
      <c r="N106" s="102"/>
      <c r="O106" s="79"/>
      <c r="P106" s="75"/>
    </row>
    <row r="107" spans="1:17" s="80" customFormat="1" ht="15.75" thickBot="1">
      <c r="A107" s="289" t="s">
        <v>665</v>
      </c>
      <c r="B107" s="208" t="s">
        <v>69</v>
      </c>
      <c r="C107" s="208" t="s">
        <v>1000</v>
      </c>
      <c r="D107" s="208"/>
      <c r="E107" s="208">
        <v>284</v>
      </c>
      <c r="F107" s="208">
        <v>287</v>
      </c>
      <c r="G107" s="222">
        <f t="shared" si="3"/>
        <v>3</v>
      </c>
      <c r="H107" s="208"/>
      <c r="I107" s="208"/>
      <c r="J107" s="222">
        <f t="shared" si="2"/>
        <v>0</v>
      </c>
      <c r="K107" s="208"/>
      <c r="L107" s="208"/>
      <c r="M107" s="375"/>
      <c r="N107" s="102"/>
      <c r="O107" s="79"/>
      <c r="P107" s="75"/>
    </row>
    <row r="108" spans="1:17" s="181" customFormat="1" ht="15.75" thickBot="1">
      <c r="A108" s="276" t="s">
        <v>666</v>
      </c>
      <c r="B108" s="208" t="s">
        <v>70</v>
      </c>
      <c r="C108" s="208" t="s">
        <v>1001</v>
      </c>
      <c r="D108" s="208"/>
      <c r="E108" s="208"/>
      <c r="F108" s="208"/>
      <c r="G108" s="222">
        <f t="shared" si="3"/>
        <v>0</v>
      </c>
      <c r="H108" s="208">
        <v>288</v>
      </c>
      <c r="I108" s="208">
        <v>292</v>
      </c>
      <c r="J108" s="222">
        <f t="shared" si="2"/>
        <v>4</v>
      </c>
      <c r="K108" s="223"/>
      <c r="L108" s="208"/>
      <c r="M108" s="376">
        <f>'ЭЭ в 1С'!G57</f>
        <v>324</v>
      </c>
      <c r="N108" s="102"/>
      <c r="O108" s="79"/>
      <c r="P108" s="193"/>
    </row>
    <row r="109" spans="1:17" ht="15.75" thickBot="1">
      <c r="A109" s="276" t="s">
        <v>666</v>
      </c>
      <c r="B109" s="208" t="s">
        <v>70</v>
      </c>
      <c r="C109" s="208" t="s">
        <v>1002</v>
      </c>
      <c r="D109" s="208"/>
      <c r="E109" s="208">
        <v>492</v>
      </c>
      <c r="F109" s="208">
        <v>500</v>
      </c>
      <c r="G109" s="222">
        <f t="shared" si="3"/>
        <v>8</v>
      </c>
      <c r="H109" s="208"/>
      <c r="I109" s="208"/>
      <c r="J109" s="222">
        <f t="shared" si="2"/>
        <v>0</v>
      </c>
      <c r="K109" s="208"/>
      <c r="L109" s="208"/>
      <c r="M109" s="375"/>
      <c r="N109" s="102"/>
      <c r="O109" s="79"/>
      <c r="P109" s="77"/>
    </row>
    <row r="110" spans="1:17" ht="15.75" thickBot="1">
      <c r="A110" s="289" t="s">
        <v>667</v>
      </c>
      <c r="B110" s="208" t="s">
        <v>71</v>
      </c>
      <c r="C110" s="208" t="s">
        <v>1003</v>
      </c>
      <c r="D110" s="224">
        <v>46475</v>
      </c>
      <c r="E110" s="208"/>
      <c r="F110" s="208"/>
      <c r="G110" s="222">
        <f t="shared" si="3"/>
        <v>0</v>
      </c>
      <c r="H110" s="208">
        <v>474</v>
      </c>
      <c r="I110" s="208">
        <v>479</v>
      </c>
      <c r="J110" s="222">
        <f t="shared" si="2"/>
        <v>5</v>
      </c>
      <c r="K110" s="223"/>
      <c r="L110" s="208"/>
      <c r="M110" s="376">
        <f>'ЭЭ в 1С'!G58</f>
        <v>246</v>
      </c>
      <c r="N110" s="102"/>
      <c r="O110" s="79"/>
      <c r="P110" s="77"/>
    </row>
    <row r="111" spans="1:17" s="80" customFormat="1" ht="15.75" collapsed="1" thickBot="1">
      <c r="A111" s="289" t="s">
        <v>667</v>
      </c>
      <c r="B111" s="208" t="s">
        <v>71</v>
      </c>
      <c r="C111" s="208" t="s">
        <v>1004</v>
      </c>
      <c r="D111" s="224">
        <v>46475</v>
      </c>
      <c r="E111" s="208">
        <v>668</v>
      </c>
      <c r="F111" s="208">
        <v>674</v>
      </c>
      <c r="G111" s="222">
        <f t="shared" si="3"/>
        <v>6</v>
      </c>
      <c r="H111" s="208"/>
      <c r="I111" s="208"/>
      <c r="J111" s="222">
        <f t="shared" si="2"/>
        <v>0</v>
      </c>
      <c r="K111" s="208"/>
      <c r="L111" s="208"/>
      <c r="M111" s="375"/>
      <c r="N111" s="102"/>
      <c r="O111" s="79"/>
      <c r="P111" s="75"/>
    </row>
    <row r="112" spans="1:17" s="80" customFormat="1" ht="15.75" thickBot="1">
      <c r="A112" s="289" t="s">
        <v>668</v>
      </c>
      <c r="B112" s="208" t="s">
        <v>310</v>
      </c>
      <c r="C112" s="208" t="s">
        <v>1005</v>
      </c>
      <c r="D112" s="208"/>
      <c r="E112" s="208"/>
      <c r="F112" s="208"/>
      <c r="G112" s="222">
        <f t="shared" si="3"/>
        <v>0</v>
      </c>
      <c r="H112" s="208">
        <v>204</v>
      </c>
      <c r="I112" s="208">
        <v>210</v>
      </c>
      <c r="J112" s="222">
        <f t="shared" si="2"/>
        <v>6</v>
      </c>
      <c r="K112" s="223"/>
      <c r="L112" s="208"/>
      <c r="M112" s="376">
        <f>'ЭЭ в 1С'!G59</f>
        <v>120</v>
      </c>
      <c r="N112" s="102"/>
      <c r="O112" s="79"/>
      <c r="P112" s="75"/>
    </row>
    <row r="113" spans="1:17" s="80" customFormat="1" ht="15.75" thickBot="1">
      <c r="A113" s="289" t="s">
        <v>668</v>
      </c>
      <c r="B113" s="208" t="s">
        <v>310</v>
      </c>
      <c r="C113" s="208" t="s">
        <v>1006</v>
      </c>
      <c r="D113" s="208"/>
      <c r="E113" s="208">
        <v>208</v>
      </c>
      <c r="F113" s="208">
        <v>211</v>
      </c>
      <c r="G113" s="222">
        <f t="shared" si="3"/>
        <v>3</v>
      </c>
      <c r="H113" s="208"/>
      <c r="I113" s="208"/>
      <c r="J113" s="222">
        <f t="shared" si="2"/>
        <v>0</v>
      </c>
      <c r="K113" s="208"/>
      <c r="L113" s="208"/>
      <c r="M113" s="375"/>
      <c r="N113" s="102"/>
      <c r="O113" s="79"/>
      <c r="P113" s="75"/>
    </row>
    <row r="114" spans="1:17" s="80" customFormat="1" ht="15.75" thickBot="1">
      <c r="A114" s="276" t="s">
        <v>669</v>
      </c>
      <c r="B114" s="208" t="s">
        <v>670</v>
      </c>
      <c r="C114" s="208" t="s">
        <v>1463</v>
      </c>
      <c r="D114" s="224">
        <v>46890</v>
      </c>
      <c r="E114" s="208"/>
      <c r="F114" s="208"/>
      <c r="G114" s="222">
        <f t="shared" si="3"/>
        <v>0</v>
      </c>
      <c r="H114" s="208">
        <v>51</v>
      </c>
      <c r="I114" s="208">
        <v>54</v>
      </c>
      <c r="J114" s="222">
        <f t="shared" si="2"/>
        <v>3</v>
      </c>
      <c r="K114" s="223"/>
      <c r="L114" s="208"/>
      <c r="M114" s="376">
        <f>'ЭЭ в 1С'!G60</f>
        <v>294</v>
      </c>
      <c r="N114" s="233" t="s">
        <v>1446</v>
      </c>
      <c r="O114" s="79"/>
      <c r="P114" s="75"/>
    </row>
    <row r="115" spans="1:17" ht="15.75" thickBot="1">
      <c r="A115" s="276" t="s">
        <v>669</v>
      </c>
      <c r="B115" s="208" t="s">
        <v>670</v>
      </c>
      <c r="C115" s="208" t="s">
        <v>1464</v>
      </c>
      <c r="D115" s="224">
        <v>46890</v>
      </c>
      <c r="E115" s="208">
        <v>97</v>
      </c>
      <c r="F115" s="208">
        <v>102</v>
      </c>
      <c r="G115" s="222">
        <f t="shared" si="3"/>
        <v>5</v>
      </c>
      <c r="H115" s="208"/>
      <c r="I115" s="208"/>
      <c r="J115" s="222">
        <f t="shared" si="2"/>
        <v>0</v>
      </c>
      <c r="K115" s="208"/>
      <c r="L115" s="208"/>
      <c r="M115" s="375"/>
      <c r="N115" s="102"/>
      <c r="O115" s="79"/>
      <c r="P115" s="77"/>
    </row>
    <row r="116" spans="1:17" ht="15.75" thickBot="1">
      <c r="A116" s="289" t="s">
        <v>671</v>
      </c>
      <c r="B116" s="208" t="s">
        <v>357</v>
      </c>
      <c r="C116" s="208" t="s">
        <v>1007</v>
      </c>
      <c r="D116" s="208"/>
      <c r="E116" s="208"/>
      <c r="F116" s="208"/>
      <c r="G116" s="222">
        <f t="shared" si="3"/>
        <v>0</v>
      </c>
      <c r="H116" s="208">
        <v>269</v>
      </c>
      <c r="I116" s="208">
        <v>270</v>
      </c>
      <c r="J116" s="222">
        <f t="shared" si="2"/>
        <v>1</v>
      </c>
      <c r="K116" s="223"/>
      <c r="L116" s="208"/>
      <c r="M116" s="376">
        <f>'ЭЭ в 1С'!G61</f>
        <v>61</v>
      </c>
      <c r="N116" s="102"/>
      <c r="O116" s="79"/>
      <c r="P116" s="77"/>
    </row>
    <row r="117" spans="1:17" s="181" customFormat="1" ht="15.75" collapsed="1" thickBot="1">
      <c r="A117" s="289" t="s">
        <v>671</v>
      </c>
      <c r="B117" s="208" t="s">
        <v>357</v>
      </c>
      <c r="C117" s="208" t="s">
        <v>1008</v>
      </c>
      <c r="D117" s="208"/>
      <c r="E117" s="208">
        <v>389</v>
      </c>
      <c r="F117" s="208">
        <v>389</v>
      </c>
      <c r="G117" s="222">
        <f t="shared" si="3"/>
        <v>0</v>
      </c>
      <c r="H117" s="208"/>
      <c r="I117" s="208"/>
      <c r="J117" s="222">
        <f t="shared" si="2"/>
        <v>0</v>
      </c>
      <c r="K117" s="208"/>
      <c r="L117" s="208"/>
      <c r="M117" s="375"/>
      <c r="N117" s="102"/>
      <c r="O117" s="79"/>
      <c r="P117" s="193"/>
    </row>
    <row r="118" spans="1:17" ht="15.75" thickBot="1">
      <c r="A118" s="276" t="s">
        <v>672</v>
      </c>
      <c r="B118" s="208" t="s">
        <v>74</v>
      </c>
      <c r="C118" s="208" t="s">
        <v>1009</v>
      </c>
      <c r="D118" s="208"/>
      <c r="E118" s="208"/>
      <c r="F118" s="208"/>
      <c r="G118" s="222">
        <f t="shared" si="3"/>
        <v>0</v>
      </c>
      <c r="H118" s="208">
        <v>238</v>
      </c>
      <c r="I118" s="208">
        <v>238</v>
      </c>
      <c r="J118" s="222">
        <f t="shared" si="2"/>
        <v>0</v>
      </c>
      <c r="K118" s="223"/>
      <c r="L118" s="276">
        <v>238</v>
      </c>
      <c r="M118" s="376">
        <f>'ЭЭ в 1С'!G62</f>
        <v>25</v>
      </c>
      <c r="N118" s="287" t="s">
        <v>1448</v>
      </c>
      <c r="O118" s="79"/>
      <c r="P118" s="77"/>
    </row>
    <row r="119" spans="1:17" ht="15.75" thickBot="1">
      <c r="A119" s="276" t="s">
        <v>672</v>
      </c>
      <c r="B119" s="208" t="s">
        <v>74</v>
      </c>
      <c r="C119" s="208" t="s">
        <v>1010</v>
      </c>
      <c r="D119" s="208"/>
      <c r="E119" s="208">
        <v>375</v>
      </c>
      <c r="F119" s="208">
        <v>375</v>
      </c>
      <c r="G119" s="222">
        <f t="shared" si="3"/>
        <v>0</v>
      </c>
      <c r="H119" s="208"/>
      <c r="I119" s="208"/>
      <c r="J119" s="222">
        <f t="shared" si="2"/>
        <v>0</v>
      </c>
      <c r="K119" s="208"/>
      <c r="L119" s="276">
        <v>375</v>
      </c>
      <c r="M119" s="375"/>
      <c r="N119" s="102"/>
      <c r="O119" s="79"/>
      <c r="P119" s="77"/>
    </row>
    <row r="120" spans="1:17" s="181" customFormat="1" ht="15.75" collapsed="1" thickBot="1">
      <c r="A120" s="289" t="s">
        <v>673</v>
      </c>
      <c r="B120" s="208" t="s">
        <v>75</v>
      </c>
      <c r="C120" s="208" t="s">
        <v>1011</v>
      </c>
      <c r="D120" s="208"/>
      <c r="E120" s="208"/>
      <c r="F120" s="208"/>
      <c r="G120" s="222">
        <f t="shared" si="3"/>
        <v>0</v>
      </c>
      <c r="H120" s="208">
        <v>254</v>
      </c>
      <c r="I120" s="208">
        <v>260</v>
      </c>
      <c r="J120" s="222">
        <f t="shared" si="2"/>
        <v>6</v>
      </c>
      <c r="K120" s="223"/>
      <c r="L120" s="208"/>
      <c r="M120" s="376">
        <f>'ЭЭ в 1С'!G63</f>
        <v>168</v>
      </c>
      <c r="N120" s="102"/>
      <c r="O120" s="79"/>
      <c r="P120" s="180"/>
    </row>
    <row r="121" spans="1:17" s="80" customFormat="1" ht="15.75" thickBot="1">
      <c r="A121" s="289" t="s">
        <v>673</v>
      </c>
      <c r="B121" s="208" t="s">
        <v>75</v>
      </c>
      <c r="C121" s="208" t="s">
        <v>1012</v>
      </c>
      <c r="D121" s="208"/>
      <c r="E121" s="208">
        <v>450</v>
      </c>
      <c r="F121" s="208">
        <v>460</v>
      </c>
      <c r="G121" s="222">
        <f t="shared" si="3"/>
        <v>10</v>
      </c>
      <c r="H121" s="208"/>
      <c r="I121" s="208"/>
      <c r="J121" s="222">
        <f t="shared" si="2"/>
        <v>0</v>
      </c>
      <c r="K121" s="208"/>
      <c r="L121" s="208"/>
      <c r="M121" s="375"/>
      <c r="N121" s="102"/>
      <c r="O121" s="79"/>
      <c r="P121" s="71"/>
    </row>
    <row r="122" spans="1:17" s="80" customFormat="1" ht="15.75" thickBot="1">
      <c r="A122" s="289" t="s">
        <v>674</v>
      </c>
      <c r="B122" s="208" t="s">
        <v>675</v>
      </c>
      <c r="C122" s="208" t="s">
        <v>1013</v>
      </c>
      <c r="D122" s="208" t="s">
        <v>1356</v>
      </c>
      <c r="E122" s="208"/>
      <c r="F122" s="208"/>
      <c r="G122" s="222">
        <f t="shared" si="3"/>
        <v>0</v>
      </c>
      <c r="H122" s="208">
        <v>313</v>
      </c>
      <c r="I122" s="208">
        <v>318</v>
      </c>
      <c r="J122" s="222">
        <f t="shared" si="2"/>
        <v>5</v>
      </c>
      <c r="K122" s="223"/>
      <c r="L122" s="208"/>
      <c r="M122" s="376">
        <f>'ЭЭ в 1С'!G64</f>
        <v>221</v>
      </c>
      <c r="N122" s="102"/>
      <c r="O122" s="79"/>
      <c r="P122" s="71"/>
    </row>
    <row r="123" spans="1:17" s="176" customFormat="1" ht="15.75" thickBot="1">
      <c r="A123" s="289" t="s">
        <v>674</v>
      </c>
      <c r="B123" s="208" t="s">
        <v>675</v>
      </c>
      <c r="C123" s="208" t="s">
        <v>1014</v>
      </c>
      <c r="D123" s="208" t="s">
        <v>1356</v>
      </c>
      <c r="E123" s="208">
        <v>548</v>
      </c>
      <c r="F123" s="208">
        <v>558</v>
      </c>
      <c r="G123" s="222">
        <f t="shared" si="3"/>
        <v>10</v>
      </c>
      <c r="H123" s="208"/>
      <c r="I123" s="208"/>
      <c r="J123" s="222">
        <f t="shared" si="2"/>
        <v>0</v>
      </c>
      <c r="K123" s="208"/>
      <c r="L123" s="208"/>
      <c r="M123" s="375"/>
      <c r="N123" s="102"/>
      <c r="O123" s="79"/>
      <c r="P123" s="175"/>
    </row>
    <row r="124" spans="1:17" s="80" customFormat="1" ht="15.75" thickBot="1">
      <c r="A124" s="289" t="s">
        <v>676</v>
      </c>
      <c r="B124" s="208" t="s">
        <v>77</v>
      </c>
      <c r="C124" s="208" t="s">
        <v>1015</v>
      </c>
      <c r="D124" s="224">
        <v>47170</v>
      </c>
      <c r="E124" s="208"/>
      <c r="F124" s="208"/>
      <c r="G124" s="222">
        <f t="shared" si="3"/>
        <v>0</v>
      </c>
      <c r="H124" s="208">
        <v>0</v>
      </c>
      <c r="I124" s="208">
        <v>0</v>
      </c>
      <c r="J124" s="222">
        <f t="shared" si="2"/>
        <v>0</v>
      </c>
      <c r="K124" s="223"/>
      <c r="L124" s="208"/>
      <c r="M124" s="376">
        <f>'ЭЭ в 1С'!G65</f>
        <v>0</v>
      </c>
      <c r="N124" s="102"/>
      <c r="O124" s="79"/>
      <c r="P124" s="71"/>
    </row>
    <row r="125" spans="1:17" s="80" customFormat="1" ht="15.75" thickBot="1">
      <c r="A125" s="289" t="s">
        <v>676</v>
      </c>
      <c r="B125" s="208" t="s">
        <v>77</v>
      </c>
      <c r="C125" s="208" t="s">
        <v>1016</v>
      </c>
      <c r="D125" s="224">
        <v>47170</v>
      </c>
      <c r="E125" s="208">
        <v>14</v>
      </c>
      <c r="F125" s="208">
        <v>14</v>
      </c>
      <c r="G125" s="222">
        <f t="shared" si="3"/>
        <v>0</v>
      </c>
      <c r="H125" s="208"/>
      <c r="I125" s="208"/>
      <c r="J125" s="222">
        <f t="shared" si="2"/>
        <v>0</v>
      </c>
      <c r="K125" s="208"/>
      <c r="L125" s="208"/>
      <c r="M125" s="375"/>
      <c r="N125" s="102"/>
      <c r="O125" s="79"/>
      <c r="P125" s="71"/>
    </row>
    <row r="126" spans="1:17" s="181" customFormat="1" ht="15.75" thickBot="1">
      <c r="A126" s="276" t="s">
        <v>677</v>
      </c>
      <c r="B126" s="208" t="s">
        <v>78</v>
      </c>
      <c r="C126" s="208" t="s">
        <v>1017</v>
      </c>
      <c r="D126" s="208"/>
      <c r="E126" s="208"/>
      <c r="F126" s="208"/>
      <c r="G126" s="222">
        <f t="shared" si="3"/>
        <v>0</v>
      </c>
      <c r="H126" s="208">
        <v>239</v>
      </c>
      <c r="I126" s="208">
        <v>242</v>
      </c>
      <c r="J126" s="222">
        <f t="shared" si="2"/>
        <v>3</v>
      </c>
      <c r="K126" s="223"/>
      <c r="L126" s="208"/>
      <c r="M126" s="376">
        <f>'ЭЭ в 1С'!G66</f>
        <v>203</v>
      </c>
      <c r="N126" s="102"/>
      <c r="O126" s="79"/>
      <c r="P126" s="180"/>
    </row>
    <row r="127" spans="1:17" ht="15.75" thickBot="1">
      <c r="A127" s="276" t="s">
        <v>677</v>
      </c>
      <c r="B127" s="208" t="s">
        <v>78</v>
      </c>
      <c r="C127" s="208" t="s">
        <v>1018</v>
      </c>
      <c r="D127" s="208"/>
      <c r="E127" s="208">
        <v>385</v>
      </c>
      <c r="F127" s="208">
        <v>390</v>
      </c>
      <c r="G127" s="222">
        <f t="shared" si="3"/>
        <v>5</v>
      </c>
      <c r="H127" s="208"/>
      <c r="I127" s="208"/>
      <c r="J127" s="222">
        <f t="shared" si="2"/>
        <v>0</v>
      </c>
      <c r="K127" s="208"/>
      <c r="L127" s="208"/>
      <c r="M127" s="375"/>
      <c r="N127" s="102"/>
      <c r="O127" s="79"/>
      <c r="P127" s="79"/>
      <c r="Q127" s="82"/>
    </row>
    <row r="128" spans="1:17" ht="15.75" thickBot="1">
      <c r="A128" s="276" t="s">
        <v>678</v>
      </c>
      <c r="B128" s="208" t="s">
        <v>323</v>
      </c>
      <c r="C128" s="208" t="s">
        <v>1019</v>
      </c>
      <c r="D128" s="208"/>
      <c r="E128" s="208"/>
      <c r="F128" s="208"/>
      <c r="G128" s="222">
        <f t="shared" si="3"/>
        <v>0</v>
      </c>
      <c r="H128" s="208">
        <v>82</v>
      </c>
      <c r="I128" s="208">
        <v>84</v>
      </c>
      <c r="J128" s="222">
        <f t="shared" si="2"/>
        <v>2</v>
      </c>
      <c r="K128" s="223"/>
      <c r="L128" s="208"/>
      <c r="M128" s="376">
        <f>'ЭЭ в 1С'!G67</f>
        <v>133</v>
      </c>
      <c r="N128" s="102"/>
      <c r="O128" s="79"/>
      <c r="P128" s="79"/>
      <c r="Q128" s="82"/>
    </row>
    <row r="129" spans="1:17" s="84" customFormat="1" ht="15.75" collapsed="1" thickBot="1">
      <c r="A129" s="276" t="s">
        <v>678</v>
      </c>
      <c r="B129" s="208" t="s">
        <v>323</v>
      </c>
      <c r="C129" s="208" t="s">
        <v>1020</v>
      </c>
      <c r="D129" s="208"/>
      <c r="E129" s="208">
        <v>171</v>
      </c>
      <c r="F129" s="208">
        <v>175</v>
      </c>
      <c r="G129" s="222">
        <f t="shared" si="3"/>
        <v>4</v>
      </c>
      <c r="H129" s="208"/>
      <c r="I129" s="208"/>
      <c r="J129" s="222">
        <f t="shared" si="2"/>
        <v>0</v>
      </c>
      <c r="K129" s="208"/>
      <c r="L129" s="208"/>
      <c r="M129" s="375"/>
      <c r="N129" s="218"/>
      <c r="O129" s="149"/>
      <c r="P129" s="83"/>
    </row>
    <row r="130" spans="1:17" s="84" customFormat="1" ht="15.75" thickBot="1">
      <c r="A130" s="276" t="s">
        <v>679</v>
      </c>
      <c r="B130" s="208" t="s">
        <v>79</v>
      </c>
      <c r="C130" s="208" t="s">
        <v>1021</v>
      </c>
      <c r="D130" s="208"/>
      <c r="E130" s="208"/>
      <c r="F130" s="208"/>
      <c r="G130" s="222">
        <f t="shared" si="3"/>
        <v>0</v>
      </c>
      <c r="H130" s="208">
        <v>30</v>
      </c>
      <c r="I130" s="208">
        <v>31</v>
      </c>
      <c r="J130" s="222">
        <f t="shared" si="2"/>
        <v>1</v>
      </c>
      <c r="K130" s="223"/>
      <c r="L130" s="208"/>
      <c r="M130" s="376">
        <f>'ЭЭ в 1С'!G68</f>
        <v>63</v>
      </c>
      <c r="N130" s="218"/>
      <c r="O130" s="149"/>
      <c r="P130" s="83"/>
    </row>
    <row r="131" spans="1:17" s="84" customFormat="1" ht="15.75" thickBot="1">
      <c r="A131" s="276" t="s">
        <v>679</v>
      </c>
      <c r="B131" s="208" t="s">
        <v>79</v>
      </c>
      <c r="C131" s="208" t="s">
        <v>1022</v>
      </c>
      <c r="D131" s="208"/>
      <c r="E131" s="208">
        <v>73</v>
      </c>
      <c r="F131" s="208">
        <v>74</v>
      </c>
      <c r="G131" s="222">
        <f t="shared" si="3"/>
        <v>1</v>
      </c>
      <c r="H131" s="208"/>
      <c r="I131" s="208"/>
      <c r="J131" s="222">
        <f t="shared" si="2"/>
        <v>0</v>
      </c>
      <c r="K131" s="208"/>
      <c r="L131" s="208"/>
      <c r="M131" s="375"/>
      <c r="N131" s="218"/>
      <c r="O131" s="149"/>
      <c r="P131" s="83"/>
    </row>
    <row r="132" spans="1:17" s="152" customFormat="1" ht="15.75" thickBot="1">
      <c r="A132" s="289" t="s">
        <v>680</v>
      </c>
      <c r="B132" s="208" t="s">
        <v>80</v>
      </c>
      <c r="C132" s="208" t="s">
        <v>1338</v>
      </c>
      <c r="D132" s="224">
        <v>46477</v>
      </c>
      <c r="E132" s="208"/>
      <c r="F132" s="208"/>
      <c r="G132" s="222">
        <f t="shared" si="3"/>
        <v>0</v>
      </c>
      <c r="H132" s="208">
        <v>38</v>
      </c>
      <c r="I132" s="208">
        <v>39</v>
      </c>
      <c r="J132" s="222">
        <f t="shared" si="2"/>
        <v>1</v>
      </c>
      <c r="K132" s="223"/>
      <c r="L132" s="208"/>
      <c r="M132" s="376">
        <f>'ЭЭ в 1С'!G69</f>
        <v>71</v>
      </c>
      <c r="N132" s="218"/>
      <c r="O132" s="149"/>
      <c r="P132" s="149"/>
    </row>
    <row r="133" spans="1:17" ht="15.75" thickBot="1">
      <c r="A133" s="289" t="s">
        <v>680</v>
      </c>
      <c r="B133" s="208" t="s">
        <v>80</v>
      </c>
      <c r="C133" s="208" t="s">
        <v>1339</v>
      </c>
      <c r="D133" s="224">
        <v>46477</v>
      </c>
      <c r="E133" s="208">
        <v>71</v>
      </c>
      <c r="F133" s="208">
        <v>73</v>
      </c>
      <c r="G133" s="222">
        <f t="shared" si="3"/>
        <v>2</v>
      </c>
      <c r="H133" s="208"/>
      <c r="I133" s="208"/>
      <c r="J133" s="222">
        <f t="shared" si="2"/>
        <v>0</v>
      </c>
      <c r="K133" s="208"/>
      <c r="L133" s="208"/>
      <c r="M133" s="375"/>
      <c r="N133" s="102"/>
      <c r="O133" s="79"/>
      <c r="P133" s="79"/>
      <c r="Q133" s="82"/>
    </row>
    <row r="134" spans="1:17" ht="15.75" thickBot="1">
      <c r="A134" s="289" t="s">
        <v>681</v>
      </c>
      <c r="B134" s="208" t="s">
        <v>256</v>
      </c>
      <c r="C134" s="208" t="s">
        <v>1023</v>
      </c>
      <c r="D134" s="208"/>
      <c r="E134" s="208"/>
      <c r="F134" s="208"/>
      <c r="G134" s="222">
        <f t="shared" si="3"/>
        <v>0</v>
      </c>
      <c r="H134" s="208">
        <v>63</v>
      </c>
      <c r="I134" s="208">
        <v>63</v>
      </c>
      <c r="J134" s="222">
        <f t="shared" si="2"/>
        <v>0</v>
      </c>
      <c r="K134" s="223"/>
      <c r="L134" s="208"/>
      <c r="M134" s="376">
        <f>'ЭЭ в 1С'!G70</f>
        <v>101</v>
      </c>
      <c r="N134" s="102"/>
      <c r="O134" s="79"/>
      <c r="P134" s="79"/>
      <c r="Q134" s="82"/>
    </row>
    <row r="135" spans="1:17" s="181" customFormat="1" ht="15.75" collapsed="1" thickBot="1">
      <c r="A135" s="289" t="s">
        <v>681</v>
      </c>
      <c r="B135" s="208" t="s">
        <v>256</v>
      </c>
      <c r="C135" s="208" t="s">
        <v>1024</v>
      </c>
      <c r="D135" s="208"/>
      <c r="E135" s="208">
        <v>258</v>
      </c>
      <c r="F135" s="208">
        <v>263</v>
      </c>
      <c r="G135" s="222">
        <f t="shared" si="3"/>
        <v>5</v>
      </c>
      <c r="H135" s="208"/>
      <c r="I135" s="208"/>
      <c r="J135" s="222">
        <f t="shared" si="2"/>
        <v>0</v>
      </c>
      <c r="K135" s="208"/>
      <c r="L135" s="208"/>
      <c r="M135" s="375"/>
      <c r="N135" s="218"/>
      <c r="O135" s="79"/>
      <c r="P135" s="180"/>
    </row>
    <row r="136" spans="1:17" s="80" customFormat="1" ht="15.75" thickBot="1">
      <c r="A136" s="276" t="s">
        <v>682</v>
      </c>
      <c r="B136" s="208" t="s">
        <v>82</v>
      </c>
      <c r="C136" s="208" t="s">
        <v>1025</v>
      </c>
      <c r="D136" s="208"/>
      <c r="E136" s="208"/>
      <c r="F136" s="208"/>
      <c r="G136" s="222">
        <f t="shared" si="3"/>
        <v>0</v>
      </c>
      <c r="H136" s="208">
        <v>211</v>
      </c>
      <c r="I136" s="208">
        <v>213</v>
      </c>
      <c r="J136" s="222">
        <f t="shared" ref="J136:J199" si="4">I136-H136</f>
        <v>2</v>
      </c>
      <c r="K136" s="223"/>
      <c r="L136" s="208"/>
      <c r="M136" s="376">
        <f>'ЭЭ в 1С'!G71</f>
        <v>155</v>
      </c>
      <c r="N136" s="102"/>
      <c r="O136" s="79"/>
      <c r="P136" s="71"/>
    </row>
    <row r="137" spans="1:17" s="80" customFormat="1" ht="15.75" thickBot="1">
      <c r="A137" s="276" t="s">
        <v>682</v>
      </c>
      <c r="B137" s="208" t="s">
        <v>82</v>
      </c>
      <c r="C137" s="208" t="s">
        <v>1026</v>
      </c>
      <c r="D137" s="208"/>
      <c r="E137" s="208">
        <v>250</v>
      </c>
      <c r="F137" s="208">
        <v>253</v>
      </c>
      <c r="G137" s="222">
        <f t="shared" ref="G137:G200" si="5">F137-E137</f>
        <v>3</v>
      </c>
      <c r="H137" s="208"/>
      <c r="I137" s="208"/>
      <c r="J137" s="222">
        <f t="shared" si="4"/>
        <v>0</v>
      </c>
      <c r="K137" s="208"/>
      <c r="L137" s="208"/>
      <c r="M137" s="375"/>
      <c r="N137" s="102"/>
      <c r="O137" s="79"/>
      <c r="P137" s="71"/>
    </row>
    <row r="138" spans="1:17" s="181" customFormat="1" ht="15.75" thickBot="1">
      <c r="A138" s="289" t="s">
        <v>683</v>
      </c>
      <c r="B138" s="208" t="s">
        <v>83</v>
      </c>
      <c r="C138" s="208" t="s">
        <v>1027</v>
      </c>
      <c r="D138" s="208"/>
      <c r="E138" s="208"/>
      <c r="F138" s="208"/>
      <c r="G138" s="222">
        <f t="shared" si="5"/>
        <v>0</v>
      </c>
      <c r="H138" s="208">
        <v>373</v>
      </c>
      <c r="I138" s="208">
        <v>377</v>
      </c>
      <c r="J138" s="222">
        <f t="shared" si="4"/>
        <v>4</v>
      </c>
      <c r="K138" s="223"/>
      <c r="L138" s="208"/>
      <c r="M138" s="376">
        <f>'ЭЭ в 1С'!G72</f>
        <v>143</v>
      </c>
      <c r="N138" s="207"/>
      <c r="O138" s="79"/>
      <c r="P138" s="180"/>
    </row>
    <row r="139" spans="1:17" ht="15.75" thickBot="1">
      <c r="A139" s="289" t="s">
        <v>683</v>
      </c>
      <c r="B139" s="208" t="s">
        <v>83</v>
      </c>
      <c r="C139" s="208" t="s">
        <v>1028</v>
      </c>
      <c r="D139" s="208"/>
      <c r="E139" s="208">
        <v>671</v>
      </c>
      <c r="F139" s="208">
        <v>677</v>
      </c>
      <c r="G139" s="222">
        <f t="shared" si="5"/>
        <v>6</v>
      </c>
      <c r="H139" s="208"/>
      <c r="I139" s="208"/>
      <c r="J139" s="222">
        <f t="shared" si="4"/>
        <v>0</v>
      </c>
      <c r="K139" s="208"/>
      <c r="L139" s="208"/>
      <c r="M139" s="375"/>
      <c r="N139" s="102"/>
      <c r="O139" s="79"/>
      <c r="P139" s="79"/>
      <c r="Q139" s="82"/>
    </row>
    <row r="140" spans="1:17" ht="15.75" thickBot="1">
      <c r="A140" s="289" t="s">
        <v>684</v>
      </c>
      <c r="B140" s="208" t="s">
        <v>685</v>
      </c>
      <c r="C140" s="208" t="s">
        <v>1029</v>
      </c>
      <c r="D140" s="208"/>
      <c r="E140" s="208"/>
      <c r="F140" s="208"/>
      <c r="G140" s="222">
        <f t="shared" si="5"/>
        <v>0</v>
      </c>
      <c r="H140" s="208">
        <v>211</v>
      </c>
      <c r="I140" s="208">
        <v>211</v>
      </c>
      <c r="J140" s="222">
        <f t="shared" si="4"/>
        <v>0</v>
      </c>
      <c r="K140" s="223"/>
      <c r="L140" s="208"/>
      <c r="M140" s="376">
        <f>'ЭЭ в 1С'!G73</f>
        <v>142</v>
      </c>
      <c r="N140" s="102"/>
      <c r="O140" s="79"/>
      <c r="P140" s="79"/>
      <c r="Q140" s="82"/>
    </row>
    <row r="141" spans="1:17" s="176" customFormat="1" ht="15.75" collapsed="1" thickBot="1">
      <c r="A141" s="289" t="s">
        <v>684</v>
      </c>
      <c r="B141" s="208" t="s">
        <v>685</v>
      </c>
      <c r="C141" s="208" t="s">
        <v>1030</v>
      </c>
      <c r="D141" s="208"/>
      <c r="E141" s="208">
        <v>423</v>
      </c>
      <c r="F141" s="208">
        <v>423</v>
      </c>
      <c r="G141" s="222">
        <f t="shared" si="5"/>
        <v>0</v>
      </c>
      <c r="H141" s="208"/>
      <c r="I141" s="208"/>
      <c r="J141" s="222">
        <f t="shared" si="4"/>
        <v>0</v>
      </c>
      <c r="K141" s="208"/>
      <c r="L141" s="208"/>
      <c r="M141" s="375"/>
      <c r="N141" s="218"/>
      <c r="O141" s="79"/>
      <c r="P141" s="175"/>
    </row>
    <row r="142" spans="1:17" ht="15.75" thickBot="1">
      <c r="A142" s="289" t="s">
        <v>686</v>
      </c>
      <c r="B142" s="208" t="s">
        <v>687</v>
      </c>
      <c r="C142" s="208" t="s">
        <v>1031</v>
      </c>
      <c r="D142" s="224">
        <v>46667</v>
      </c>
      <c r="E142" s="208"/>
      <c r="F142" s="208"/>
      <c r="G142" s="222">
        <f t="shared" si="5"/>
        <v>0</v>
      </c>
      <c r="H142" s="208">
        <v>97</v>
      </c>
      <c r="I142" s="208">
        <v>98</v>
      </c>
      <c r="J142" s="222">
        <f t="shared" si="4"/>
        <v>1</v>
      </c>
      <c r="K142" s="223"/>
      <c r="L142" s="208"/>
      <c r="M142" s="376">
        <f>'ЭЭ в 1С'!G74</f>
        <v>114</v>
      </c>
      <c r="N142" s="102"/>
      <c r="O142" s="79"/>
      <c r="P142" s="79"/>
    </row>
    <row r="143" spans="1:17" ht="15.75" thickBot="1">
      <c r="A143" s="289" t="s">
        <v>686</v>
      </c>
      <c r="B143" s="208" t="s">
        <v>687</v>
      </c>
      <c r="C143" s="208" t="s">
        <v>1032</v>
      </c>
      <c r="D143" s="224">
        <v>46667</v>
      </c>
      <c r="E143" s="208">
        <v>232</v>
      </c>
      <c r="F143" s="208">
        <v>234</v>
      </c>
      <c r="G143" s="222">
        <f t="shared" si="5"/>
        <v>2</v>
      </c>
      <c r="H143" s="208"/>
      <c r="I143" s="208"/>
      <c r="J143" s="222">
        <f t="shared" si="4"/>
        <v>0</v>
      </c>
      <c r="K143" s="208"/>
      <c r="L143" s="208"/>
      <c r="M143" s="375"/>
      <c r="N143" s="102"/>
      <c r="O143" s="79"/>
      <c r="P143" s="79"/>
    </row>
    <row r="144" spans="1:17" s="181" customFormat="1" ht="15.75" collapsed="1" thickBot="1">
      <c r="A144" s="276" t="s">
        <v>688</v>
      </c>
      <c r="B144" s="208" t="s">
        <v>86</v>
      </c>
      <c r="C144" s="208" t="s">
        <v>1033</v>
      </c>
      <c r="D144" s="208"/>
      <c r="E144" s="208"/>
      <c r="F144" s="208"/>
      <c r="G144" s="222">
        <f t="shared" si="5"/>
        <v>0</v>
      </c>
      <c r="H144" s="208">
        <v>307</v>
      </c>
      <c r="I144" s="208">
        <v>308</v>
      </c>
      <c r="J144" s="222">
        <f t="shared" si="4"/>
        <v>1</v>
      </c>
      <c r="K144" s="223"/>
      <c r="L144" s="208"/>
      <c r="M144" s="376">
        <f>'ЭЭ в 1С'!G75</f>
        <v>148</v>
      </c>
      <c r="N144" s="102"/>
      <c r="O144" s="79"/>
      <c r="P144" s="180"/>
    </row>
    <row r="145" spans="1:16" ht="15.75" thickBot="1">
      <c r="A145" s="276" t="s">
        <v>688</v>
      </c>
      <c r="B145" s="208" t="s">
        <v>86</v>
      </c>
      <c r="C145" s="208" t="s">
        <v>1034</v>
      </c>
      <c r="D145" s="208"/>
      <c r="E145" s="208">
        <v>395</v>
      </c>
      <c r="F145" s="208">
        <v>397</v>
      </c>
      <c r="G145" s="222">
        <f>F145-E145</f>
        <v>2</v>
      </c>
      <c r="H145" s="208"/>
      <c r="I145" s="208"/>
      <c r="J145" s="222">
        <f t="shared" si="4"/>
        <v>0</v>
      </c>
      <c r="K145" s="208"/>
      <c r="L145" s="208"/>
      <c r="M145" s="375"/>
      <c r="N145" s="102"/>
      <c r="O145" s="79"/>
      <c r="P145" s="79"/>
    </row>
    <row r="146" spans="1:16" ht="15.75" thickBot="1">
      <c r="A146" s="276" t="s">
        <v>689</v>
      </c>
      <c r="B146" s="208" t="s">
        <v>87</v>
      </c>
      <c r="C146" s="208"/>
      <c r="D146" s="208"/>
      <c r="E146" s="208"/>
      <c r="F146" s="208"/>
      <c r="G146" s="222">
        <f t="shared" si="5"/>
        <v>0</v>
      </c>
      <c r="H146" s="208">
        <v>5</v>
      </c>
      <c r="I146" s="208">
        <v>5</v>
      </c>
      <c r="J146" s="222">
        <f t="shared" si="4"/>
        <v>0</v>
      </c>
      <c r="K146" s="223"/>
      <c r="L146" s="208"/>
      <c r="M146" s="376">
        <f>'ЭЭ в 1С'!G76</f>
        <v>0</v>
      </c>
      <c r="N146" s="102"/>
      <c r="O146" s="79"/>
      <c r="P146" s="79"/>
    </row>
    <row r="147" spans="1:16" s="181" customFormat="1" ht="15.75" collapsed="1" thickBot="1">
      <c r="A147" s="276" t="s">
        <v>689</v>
      </c>
      <c r="B147" s="208" t="s">
        <v>87</v>
      </c>
      <c r="C147" s="208"/>
      <c r="D147" s="208"/>
      <c r="E147" s="208">
        <v>3</v>
      </c>
      <c r="F147" s="208">
        <v>3</v>
      </c>
      <c r="G147" s="222">
        <f t="shared" si="5"/>
        <v>0</v>
      </c>
      <c r="H147" s="208"/>
      <c r="I147" s="208"/>
      <c r="J147" s="222">
        <f t="shared" si="4"/>
        <v>0</v>
      </c>
      <c r="K147" s="208"/>
      <c r="L147" s="208"/>
      <c r="M147" s="375"/>
      <c r="N147" s="218"/>
      <c r="O147" s="79"/>
      <c r="P147" s="193"/>
    </row>
    <row r="148" spans="1:16" ht="15.75" thickBot="1">
      <c r="A148" s="289" t="s">
        <v>690</v>
      </c>
      <c r="B148" s="208" t="s">
        <v>88</v>
      </c>
      <c r="C148" s="208" t="s">
        <v>1035</v>
      </c>
      <c r="D148" s="208"/>
      <c r="E148" s="208"/>
      <c r="F148" s="208"/>
      <c r="G148" s="222">
        <f t="shared" si="5"/>
        <v>0</v>
      </c>
      <c r="H148" s="208">
        <v>251</v>
      </c>
      <c r="I148" s="208">
        <v>254</v>
      </c>
      <c r="J148" s="222">
        <f t="shared" si="4"/>
        <v>3</v>
      </c>
      <c r="K148" s="223"/>
      <c r="L148" s="208"/>
      <c r="M148" s="376">
        <f>'ЭЭ в 1С'!G77</f>
        <v>374</v>
      </c>
      <c r="N148" s="102"/>
      <c r="O148" s="79"/>
      <c r="P148" s="77"/>
    </row>
    <row r="149" spans="1:16" ht="15.75" thickBot="1">
      <c r="A149" s="289" t="s">
        <v>690</v>
      </c>
      <c r="B149" s="208" t="s">
        <v>88</v>
      </c>
      <c r="C149" s="208" t="s">
        <v>1036</v>
      </c>
      <c r="D149" s="208"/>
      <c r="E149" s="208">
        <v>487</v>
      </c>
      <c r="F149" s="208">
        <v>491</v>
      </c>
      <c r="G149" s="222">
        <f t="shared" si="5"/>
        <v>4</v>
      </c>
      <c r="H149" s="208"/>
      <c r="I149" s="208"/>
      <c r="J149" s="222">
        <f t="shared" si="4"/>
        <v>0</v>
      </c>
      <c r="K149" s="208"/>
      <c r="L149" s="208"/>
      <c r="M149" s="375"/>
      <c r="N149" s="102"/>
      <c r="O149" s="79"/>
      <c r="P149" s="77"/>
    </row>
    <row r="150" spans="1:16" s="181" customFormat="1" ht="15.75" collapsed="1" thickBot="1">
      <c r="A150" s="276" t="s">
        <v>691</v>
      </c>
      <c r="B150" s="208" t="s">
        <v>89</v>
      </c>
      <c r="C150" s="208" t="s">
        <v>1037</v>
      </c>
      <c r="D150" s="208"/>
      <c r="E150" s="208"/>
      <c r="F150" s="208"/>
      <c r="G150" s="222">
        <f t="shared" si="5"/>
        <v>0</v>
      </c>
      <c r="H150" s="208">
        <v>227</v>
      </c>
      <c r="I150" s="208">
        <v>230</v>
      </c>
      <c r="J150" s="222">
        <f t="shared" si="4"/>
        <v>3</v>
      </c>
      <c r="K150" s="223"/>
      <c r="L150" s="208"/>
      <c r="M150" s="376">
        <f>'ЭЭ в 1С'!G78</f>
        <v>238</v>
      </c>
      <c r="N150" s="102"/>
      <c r="O150" s="79"/>
      <c r="P150" s="193"/>
    </row>
    <row r="151" spans="1:16" ht="15.75" thickBot="1">
      <c r="A151" s="276" t="s">
        <v>691</v>
      </c>
      <c r="B151" s="208" t="s">
        <v>89</v>
      </c>
      <c r="C151" s="208" t="s">
        <v>1038</v>
      </c>
      <c r="D151" s="208"/>
      <c r="E151" s="208">
        <v>349</v>
      </c>
      <c r="F151" s="208">
        <v>355</v>
      </c>
      <c r="G151" s="222">
        <f t="shared" si="5"/>
        <v>6</v>
      </c>
      <c r="H151" s="208"/>
      <c r="I151" s="208"/>
      <c r="J151" s="222">
        <f t="shared" si="4"/>
        <v>0</v>
      </c>
      <c r="K151" s="208"/>
      <c r="L151" s="208"/>
      <c r="M151" s="375"/>
      <c r="N151" s="102"/>
      <c r="O151" s="79"/>
      <c r="P151" s="77"/>
    </row>
    <row r="152" spans="1:16" ht="15.75" thickBot="1">
      <c r="A152" s="289" t="s">
        <v>692</v>
      </c>
      <c r="B152" s="208" t="s">
        <v>90</v>
      </c>
      <c r="C152" s="208" t="s">
        <v>1039</v>
      </c>
      <c r="D152" s="208"/>
      <c r="E152" s="208"/>
      <c r="F152" s="208"/>
      <c r="G152" s="222">
        <f t="shared" si="5"/>
        <v>0</v>
      </c>
      <c r="H152" s="208">
        <v>316</v>
      </c>
      <c r="I152" s="208">
        <v>326</v>
      </c>
      <c r="J152" s="222">
        <f t="shared" si="4"/>
        <v>10</v>
      </c>
      <c r="K152" s="223"/>
      <c r="L152" s="208"/>
      <c r="M152" s="376">
        <f>'ЭЭ в 1С'!G79</f>
        <v>157</v>
      </c>
      <c r="N152" s="102"/>
      <c r="O152" s="79"/>
      <c r="P152" s="77"/>
    </row>
    <row r="153" spans="1:16" s="82" customFormat="1" ht="15.75" collapsed="1" thickBot="1">
      <c r="A153" s="289" t="s">
        <v>692</v>
      </c>
      <c r="B153" s="208" t="s">
        <v>90</v>
      </c>
      <c r="C153" s="208" t="s">
        <v>1040</v>
      </c>
      <c r="D153" s="208"/>
      <c r="E153" s="208">
        <v>823</v>
      </c>
      <c r="F153" s="208">
        <v>833</v>
      </c>
      <c r="G153" s="222">
        <f t="shared" si="5"/>
        <v>10</v>
      </c>
      <c r="H153" s="208"/>
      <c r="I153" s="208"/>
      <c r="J153" s="222">
        <f t="shared" si="4"/>
        <v>0</v>
      </c>
      <c r="K153" s="208"/>
      <c r="L153" s="208"/>
      <c r="M153" s="375"/>
      <c r="N153" s="102"/>
      <c r="O153" s="79"/>
      <c r="P153" s="79"/>
    </row>
    <row r="154" spans="1:16" ht="15.75" thickBot="1">
      <c r="A154" s="276" t="s">
        <v>693</v>
      </c>
      <c r="B154" s="208" t="s">
        <v>91</v>
      </c>
      <c r="C154" s="208" t="s">
        <v>1041</v>
      </c>
      <c r="D154" s="208"/>
      <c r="E154" s="208"/>
      <c r="F154" s="208"/>
      <c r="G154" s="222">
        <f t="shared" si="5"/>
        <v>0</v>
      </c>
      <c r="H154" s="208">
        <v>453</v>
      </c>
      <c r="I154" s="208">
        <v>455</v>
      </c>
      <c r="J154" s="222">
        <f t="shared" si="4"/>
        <v>2</v>
      </c>
      <c r="K154" s="223"/>
      <c r="L154" s="208"/>
      <c r="M154" s="376">
        <f>'ЭЭ в 1С'!G80</f>
        <v>139</v>
      </c>
      <c r="N154" s="218"/>
      <c r="O154" s="79"/>
      <c r="P154" s="77"/>
    </row>
    <row r="155" spans="1:16" ht="15.75" thickBot="1">
      <c r="A155" s="276" t="s">
        <v>693</v>
      </c>
      <c r="B155" s="208" t="s">
        <v>91</v>
      </c>
      <c r="C155" s="208" t="s">
        <v>1042</v>
      </c>
      <c r="D155" s="208"/>
      <c r="E155" s="208">
        <v>652</v>
      </c>
      <c r="F155" s="208">
        <v>655</v>
      </c>
      <c r="G155" s="222">
        <f t="shared" si="5"/>
        <v>3</v>
      </c>
      <c r="H155" s="208"/>
      <c r="I155" s="208"/>
      <c r="J155" s="222">
        <f t="shared" si="4"/>
        <v>0</v>
      </c>
      <c r="K155" s="208"/>
      <c r="L155" s="208"/>
      <c r="M155" s="375"/>
      <c r="N155" s="218"/>
      <c r="O155" s="79"/>
      <c r="P155" s="77"/>
    </row>
    <row r="156" spans="1:16" s="181" customFormat="1" ht="15.75" collapsed="1" thickBot="1">
      <c r="A156" s="289" t="s">
        <v>694</v>
      </c>
      <c r="B156" s="208" t="s">
        <v>695</v>
      </c>
      <c r="C156" s="208" t="s">
        <v>1043</v>
      </c>
      <c r="D156" s="208"/>
      <c r="E156" s="208"/>
      <c r="F156" s="208"/>
      <c r="G156" s="222">
        <f t="shared" si="5"/>
        <v>0</v>
      </c>
      <c r="H156" s="208">
        <v>75</v>
      </c>
      <c r="I156" s="208">
        <v>78</v>
      </c>
      <c r="J156" s="222">
        <f t="shared" si="4"/>
        <v>3</v>
      </c>
      <c r="K156" s="223"/>
      <c r="L156" s="208"/>
      <c r="M156" s="376">
        <f>'ЭЭ в 1С'!G81</f>
        <v>85</v>
      </c>
      <c r="N156" s="218"/>
      <c r="O156" s="79"/>
      <c r="P156" s="193"/>
    </row>
    <row r="157" spans="1:16" ht="15.75" thickBot="1">
      <c r="A157" s="289" t="s">
        <v>694</v>
      </c>
      <c r="B157" s="208" t="s">
        <v>695</v>
      </c>
      <c r="C157" s="208" t="s">
        <v>1044</v>
      </c>
      <c r="D157" s="208"/>
      <c r="E157" s="208">
        <v>115</v>
      </c>
      <c r="F157" s="208">
        <v>119</v>
      </c>
      <c r="G157" s="222">
        <f t="shared" si="5"/>
        <v>4</v>
      </c>
      <c r="H157" s="208"/>
      <c r="I157" s="208"/>
      <c r="J157" s="222">
        <f t="shared" si="4"/>
        <v>0</v>
      </c>
      <c r="K157" s="208"/>
      <c r="L157" s="208"/>
      <c r="M157" s="375"/>
      <c r="N157" s="218"/>
      <c r="O157" s="79"/>
      <c r="P157" s="77"/>
    </row>
    <row r="158" spans="1:16" ht="15.75" thickBot="1">
      <c r="A158" s="276" t="s">
        <v>696</v>
      </c>
      <c r="B158" s="208" t="s">
        <v>92</v>
      </c>
      <c r="C158" s="208" t="s">
        <v>1045</v>
      </c>
      <c r="D158" s="208"/>
      <c r="E158" s="208"/>
      <c r="F158" s="208"/>
      <c r="G158" s="222">
        <f t="shared" si="5"/>
        <v>0</v>
      </c>
      <c r="H158" s="208"/>
      <c r="I158" s="208"/>
      <c r="J158" s="222">
        <f t="shared" si="4"/>
        <v>0</v>
      </c>
      <c r="K158" s="223"/>
      <c r="L158" s="208"/>
      <c r="M158" s="376">
        <f>'ЭЭ в 1С'!G82</f>
        <v>143</v>
      </c>
      <c r="N158" s="102"/>
      <c r="O158" s="79"/>
      <c r="P158" s="77"/>
    </row>
    <row r="159" spans="1:16" s="181" customFormat="1" ht="15.75" collapsed="1" thickBot="1">
      <c r="A159" s="276" t="s">
        <v>696</v>
      </c>
      <c r="B159" s="208" t="s">
        <v>92</v>
      </c>
      <c r="C159" s="208" t="s">
        <v>1046</v>
      </c>
      <c r="D159" s="208"/>
      <c r="E159" s="208"/>
      <c r="F159" s="208"/>
      <c r="G159" s="222">
        <f t="shared" si="5"/>
        <v>0</v>
      </c>
      <c r="H159" s="208"/>
      <c r="I159" s="208"/>
      <c r="J159" s="222">
        <f t="shared" si="4"/>
        <v>0</v>
      </c>
      <c r="K159" s="208"/>
      <c r="L159" s="208"/>
      <c r="M159" s="375"/>
      <c r="N159" s="102"/>
      <c r="O159" s="79"/>
      <c r="P159" s="193"/>
    </row>
    <row r="160" spans="1:16" ht="15.75" thickBot="1">
      <c r="A160" s="289" t="s">
        <v>697</v>
      </c>
      <c r="B160" s="208" t="s">
        <v>93</v>
      </c>
      <c r="C160" s="208" t="s">
        <v>1047</v>
      </c>
      <c r="D160" s="224">
        <v>46470</v>
      </c>
      <c r="E160" s="208"/>
      <c r="F160" s="208"/>
      <c r="G160" s="222">
        <f t="shared" si="5"/>
        <v>0</v>
      </c>
      <c r="H160" s="208">
        <v>77</v>
      </c>
      <c r="I160" s="208">
        <v>77</v>
      </c>
      <c r="J160" s="222">
        <f t="shared" si="4"/>
        <v>0</v>
      </c>
      <c r="K160" s="223"/>
      <c r="L160" s="208"/>
      <c r="M160" s="376">
        <f>'ЭЭ в 1С'!G83</f>
        <v>77</v>
      </c>
      <c r="N160" s="102"/>
      <c r="O160" s="79"/>
      <c r="P160" s="77"/>
    </row>
    <row r="161" spans="1:16" ht="15.75" thickBot="1">
      <c r="A161" s="289" t="s">
        <v>697</v>
      </c>
      <c r="B161" s="208" t="s">
        <v>93</v>
      </c>
      <c r="C161" s="208" t="s">
        <v>1048</v>
      </c>
      <c r="D161" s="224">
        <v>46470</v>
      </c>
      <c r="E161" s="208">
        <v>179</v>
      </c>
      <c r="F161" s="208">
        <v>182</v>
      </c>
      <c r="G161" s="222">
        <f t="shared" si="5"/>
        <v>3</v>
      </c>
      <c r="H161" s="208"/>
      <c r="I161" s="208"/>
      <c r="J161" s="222">
        <f t="shared" si="4"/>
        <v>0</v>
      </c>
      <c r="K161" s="208"/>
      <c r="L161" s="208"/>
      <c r="M161" s="375"/>
      <c r="N161" s="102"/>
      <c r="O161" s="79"/>
      <c r="P161" s="77"/>
    </row>
    <row r="162" spans="1:16" s="82" customFormat="1" ht="15.75" collapsed="1" thickBot="1">
      <c r="A162" s="276" t="s">
        <v>698</v>
      </c>
      <c r="B162" s="208" t="s">
        <v>344</v>
      </c>
      <c r="C162" s="208" t="s">
        <v>1049</v>
      </c>
      <c r="D162" s="208"/>
      <c r="E162" s="208"/>
      <c r="F162" s="208"/>
      <c r="G162" s="222">
        <f t="shared" si="5"/>
        <v>0</v>
      </c>
      <c r="H162" s="208">
        <v>218</v>
      </c>
      <c r="I162" s="208">
        <v>220</v>
      </c>
      <c r="J162" s="222">
        <f t="shared" si="4"/>
        <v>2</v>
      </c>
      <c r="K162" s="223"/>
      <c r="L162" s="208"/>
      <c r="M162" s="376">
        <f>'ЭЭ в 1С'!G84</f>
        <v>157</v>
      </c>
      <c r="N162" s="102"/>
      <c r="O162" s="79"/>
      <c r="P162" s="79"/>
    </row>
    <row r="163" spans="1:16" ht="15.75" thickBot="1">
      <c r="A163" s="276" t="s">
        <v>698</v>
      </c>
      <c r="B163" s="208" t="s">
        <v>344</v>
      </c>
      <c r="C163" s="208" t="s">
        <v>1050</v>
      </c>
      <c r="D163" s="208"/>
      <c r="E163" s="208">
        <v>371</v>
      </c>
      <c r="F163" s="208">
        <v>375</v>
      </c>
      <c r="G163" s="222">
        <f t="shared" si="5"/>
        <v>4</v>
      </c>
      <c r="H163" s="208"/>
      <c r="I163" s="208"/>
      <c r="J163" s="222">
        <f t="shared" si="4"/>
        <v>0</v>
      </c>
      <c r="K163" s="208"/>
      <c r="L163" s="208"/>
      <c r="M163" s="375"/>
      <c r="N163" s="102"/>
      <c r="O163" s="79"/>
      <c r="P163" s="77"/>
    </row>
    <row r="164" spans="1:16" ht="15.75" thickBot="1">
      <c r="A164" s="289" t="s">
        <v>699</v>
      </c>
      <c r="B164" s="208" t="s">
        <v>700</v>
      </c>
      <c r="C164" s="208" t="s">
        <v>1051</v>
      </c>
      <c r="D164" s="208"/>
      <c r="E164" s="208"/>
      <c r="F164" s="208"/>
      <c r="G164" s="222">
        <f t="shared" si="5"/>
        <v>0</v>
      </c>
      <c r="H164" s="208">
        <v>347</v>
      </c>
      <c r="I164" s="208">
        <v>353</v>
      </c>
      <c r="J164" s="222">
        <f t="shared" si="4"/>
        <v>6</v>
      </c>
      <c r="K164" s="223"/>
      <c r="L164" s="208"/>
      <c r="M164" s="376">
        <f>'ЭЭ в 1С'!G85</f>
        <v>225</v>
      </c>
      <c r="N164" s="102"/>
      <c r="O164" s="79"/>
      <c r="P164" s="77"/>
    </row>
    <row r="165" spans="1:16" s="181" customFormat="1" ht="15.75" collapsed="1" thickBot="1">
      <c r="A165" s="289" t="s">
        <v>699</v>
      </c>
      <c r="B165" s="208" t="s">
        <v>700</v>
      </c>
      <c r="C165" s="208" t="s">
        <v>1052</v>
      </c>
      <c r="D165" s="208"/>
      <c r="E165" s="208">
        <v>527</v>
      </c>
      <c r="F165" s="208">
        <v>536</v>
      </c>
      <c r="G165" s="222">
        <f t="shared" si="5"/>
        <v>9</v>
      </c>
      <c r="H165" s="208"/>
      <c r="I165" s="208"/>
      <c r="J165" s="222">
        <f t="shared" si="4"/>
        <v>0</v>
      </c>
      <c r="K165" s="208"/>
      <c r="L165" s="208"/>
      <c r="M165" s="375"/>
      <c r="N165" s="218"/>
      <c r="O165" s="79"/>
      <c r="P165" s="193"/>
    </row>
    <row r="166" spans="1:16" s="80" customFormat="1" ht="15.75" thickBot="1">
      <c r="A166" s="289" t="s">
        <v>701</v>
      </c>
      <c r="B166" s="208" t="s">
        <v>96</v>
      </c>
      <c r="C166" s="208" t="s">
        <v>1053</v>
      </c>
      <c r="D166" s="208"/>
      <c r="E166" s="208"/>
      <c r="F166" s="208"/>
      <c r="G166" s="222">
        <f t="shared" si="5"/>
        <v>0</v>
      </c>
      <c r="H166" s="208">
        <v>159</v>
      </c>
      <c r="I166" s="208">
        <v>161</v>
      </c>
      <c r="J166" s="222">
        <f t="shared" si="4"/>
        <v>2</v>
      </c>
      <c r="K166" s="223"/>
      <c r="L166" s="208"/>
      <c r="M166" s="376">
        <f>'ЭЭ в 1С'!G86</f>
        <v>117</v>
      </c>
      <c r="N166" s="102"/>
      <c r="O166" s="79"/>
      <c r="P166" s="75"/>
    </row>
    <row r="167" spans="1:16" s="80" customFormat="1" ht="15.75" thickBot="1">
      <c r="A167" s="289" t="s">
        <v>701</v>
      </c>
      <c r="B167" s="208" t="s">
        <v>96</v>
      </c>
      <c r="C167" s="208" t="s">
        <v>1054</v>
      </c>
      <c r="D167" s="208"/>
      <c r="E167" s="208">
        <v>367</v>
      </c>
      <c r="F167" s="208">
        <v>371</v>
      </c>
      <c r="G167" s="222">
        <f t="shared" si="5"/>
        <v>4</v>
      </c>
      <c r="H167" s="208"/>
      <c r="I167" s="208"/>
      <c r="J167" s="222">
        <f t="shared" si="4"/>
        <v>0</v>
      </c>
      <c r="K167" s="208"/>
      <c r="L167" s="208"/>
      <c r="M167" s="375"/>
      <c r="N167" s="102"/>
      <c r="O167" s="79"/>
      <c r="P167" s="75"/>
    </row>
    <row r="168" spans="1:16" s="80" customFormat="1" ht="15.75" thickBot="1">
      <c r="A168" s="289" t="s">
        <v>702</v>
      </c>
      <c r="B168" s="208" t="s">
        <v>703</v>
      </c>
      <c r="C168" s="208" t="s">
        <v>1055</v>
      </c>
      <c r="D168" s="208"/>
      <c r="E168" s="208"/>
      <c r="F168" s="208"/>
      <c r="G168" s="222">
        <f t="shared" si="5"/>
        <v>0</v>
      </c>
      <c r="H168" s="208">
        <v>247</v>
      </c>
      <c r="I168" s="208">
        <v>247</v>
      </c>
      <c r="J168" s="222">
        <f t="shared" si="4"/>
        <v>0</v>
      </c>
      <c r="K168" s="223"/>
      <c r="L168" s="208"/>
      <c r="M168" s="376">
        <f>'ЭЭ в 1С'!G87</f>
        <v>47</v>
      </c>
      <c r="N168" s="102"/>
      <c r="O168" s="79"/>
      <c r="P168" s="75"/>
    </row>
    <row r="169" spans="1:16" s="80" customFormat="1" ht="15.75" thickBot="1">
      <c r="A169" s="289" t="s">
        <v>702</v>
      </c>
      <c r="B169" s="208" t="s">
        <v>703</v>
      </c>
      <c r="C169" s="208" t="s">
        <v>1056</v>
      </c>
      <c r="D169" s="208"/>
      <c r="E169" s="208">
        <v>331</v>
      </c>
      <c r="F169" s="208">
        <v>332</v>
      </c>
      <c r="G169" s="222">
        <f t="shared" si="5"/>
        <v>1</v>
      </c>
      <c r="H169" s="208"/>
      <c r="I169" s="208"/>
      <c r="J169" s="222">
        <f t="shared" si="4"/>
        <v>0</v>
      </c>
      <c r="K169" s="208"/>
      <c r="L169" s="208"/>
      <c r="M169" s="375"/>
      <c r="N169" s="102"/>
      <c r="O169" s="79"/>
      <c r="P169" s="75"/>
    </row>
    <row r="170" spans="1:16" s="80" customFormat="1" ht="15.75" thickBot="1">
      <c r="A170" s="289" t="s">
        <v>704</v>
      </c>
      <c r="B170" s="208" t="s">
        <v>328</v>
      </c>
      <c r="C170" s="208" t="s">
        <v>1357</v>
      </c>
      <c r="D170" s="208" t="s">
        <v>1358</v>
      </c>
      <c r="E170" s="208">
        <v>67</v>
      </c>
      <c r="F170" s="208">
        <v>69</v>
      </c>
      <c r="G170" s="222">
        <f t="shared" si="5"/>
        <v>2</v>
      </c>
      <c r="H170" s="208"/>
      <c r="I170" s="208"/>
      <c r="J170" s="222">
        <f t="shared" si="4"/>
        <v>0</v>
      </c>
      <c r="K170" s="223"/>
      <c r="L170" s="208"/>
      <c r="M170" s="376">
        <f>'ЭЭ в 1С'!G88</f>
        <v>109</v>
      </c>
      <c r="N170" s="102"/>
      <c r="O170" s="79"/>
      <c r="P170" s="75"/>
    </row>
    <row r="171" spans="1:16" s="181" customFormat="1" ht="15.75" thickBot="1">
      <c r="A171" s="289" t="s">
        <v>704</v>
      </c>
      <c r="B171" s="208" t="s">
        <v>328</v>
      </c>
      <c r="C171" s="208" t="s">
        <v>1359</v>
      </c>
      <c r="D171" s="208" t="s">
        <v>1360</v>
      </c>
      <c r="E171" s="208"/>
      <c r="F171" s="208"/>
      <c r="G171" s="222">
        <f t="shared" si="5"/>
        <v>0</v>
      </c>
      <c r="H171" s="208">
        <v>30</v>
      </c>
      <c r="I171" s="208">
        <v>31</v>
      </c>
      <c r="J171" s="222">
        <f t="shared" si="4"/>
        <v>1</v>
      </c>
      <c r="K171" s="208"/>
      <c r="L171" s="208"/>
      <c r="M171" s="375"/>
      <c r="N171" s="102"/>
      <c r="O171" s="79"/>
      <c r="P171" s="193"/>
    </row>
    <row r="172" spans="1:16" ht="15.75" thickBot="1">
      <c r="A172" s="276" t="s">
        <v>705</v>
      </c>
      <c r="B172" s="208" t="s">
        <v>98</v>
      </c>
      <c r="C172" s="208" t="s">
        <v>1057</v>
      </c>
      <c r="D172" s="208"/>
      <c r="E172" s="208"/>
      <c r="F172" s="208"/>
      <c r="G172" s="222">
        <f t="shared" si="5"/>
        <v>0</v>
      </c>
      <c r="H172" s="208">
        <v>140</v>
      </c>
      <c r="I172" s="208">
        <v>141</v>
      </c>
      <c r="J172" s="222">
        <f t="shared" si="4"/>
        <v>1</v>
      </c>
      <c r="K172" s="223"/>
      <c r="L172" s="208"/>
      <c r="M172" s="376">
        <f>'ЭЭ в 1С'!G89</f>
        <v>72</v>
      </c>
      <c r="N172" s="102"/>
      <c r="O172" s="79"/>
      <c r="P172" s="77"/>
    </row>
    <row r="173" spans="1:16" ht="15.75" thickBot="1">
      <c r="A173" s="276" t="s">
        <v>705</v>
      </c>
      <c r="B173" s="208" t="s">
        <v>98</v>
      </c>
      <c r="C173" s="208" t="s">
        <v>1058</v>
      </c>
      <c r="D173" s="208"/>
      <c r="E173" s="208">
        <v>264</v>
      </c>
      <c r="F173" s="208">
        <v>265</v>
      </c>
      <c r="G173" s="222">
        <f t="shared" si="5"/>
        <v>1</v>
      </c>
      <c r="H173" s="208"/>
      <c r="I173" s="208"/>
      <c r="J173" s="222">
        <f t="shared" si="4"/>
        <v>0</v>
      </c>
      <c r="K173" s="208"/>
      <c r="L173" s="208"/>
      <c r="M173" s="375"/>
      <c r="N173" s="102"/>
      <c r="O173" s="79"/>
      <c r="P173" s="77"/>
    </row>
    <row r="174" spans="1:16" s="181" customFormat="1" ht="15.75" collapsed="1" thickBot="1">
      <c r="A174" s="289" t="s">
        <v>706</v>
      </c>
      <c r="B174" s="208" t="s">
        <v>99</v>
      </c>
      <c r="C174" s="208" t="s">
        <v>1059</v>
      </c>
      <c r="D174" s="208"/>
      <c r="E174" s="208"/>
      <c r="F174" s="208"/>
      <c r="G174" s="222">
        <f t="shared" si="5"/>
        <v>0</v>
      </c>
      <c r="H174" s="208">
        <v>285</v>
      </c>
      <c r="I174" s="208">
        <v>290</v>
      </c>
      <c r="J174" s="222">
        <f t="shared" si="4"/>
        <v>5</v>
      </c>
      <c r="K174" s="223"/>
      <c r="L174" s="208"/>
      <c r="M174" s="376">
        <f>'ЭЭ в 1С'!G90</f>
        <v>122</v>
      </c>
      <c r="N174" s="218"/>
      <c r="O174" s="79"/>
      <c r="P174" s="193"/>
    </row>
    <row r="175" spans="1:16" s="80" customFormat="1" ht="15.75" thickBot="1">
      <c r="A175" s="289" t="s">
        <v>706</v>
      </c>
      <c r="B175" s="208" t="s">
        <v>99</v>
      </c>
      <c r="C175" s="208" t="s">
        <v>1060</v>
      </c>
      <c r="D175" s="208"/>
      <c r="E175" s="208">
        <v>397</v>
      </c>
      <c r="F175" s="208">
        <v>404</v>
      </c>
      <c r="G175" s="222">
        <f t="shared" si="5"/>
        <v>7</v>
      </c>
      <c r="H175" s="208"/>
      <c r="I175" s="208"/>
      <c r="J175" s="222">
        <f t="shared" si="4"/>
        <v>0</v>
      </c>
      <c r="K175" s="208"/>
      <c r="L175" s="208"/>
      <c r="M175" s="375"/>
      <c r="N175" s="102"/>
      <c r="O175" s="79"/>
      <c r="P175" s="75"/>
    </row>
    <row r="176" spans="1:16" s="80" customFormat="1" ht="15.75" thickBot="1">
      <c r="A176" s="276" t="s">
        <v>707</v>
      </c>
      <c r="B176" s="208" t="s">
        <v>100</v>
      </c>
      <c r="C176" s="208" t="s">
        <v>1061</v>
      </c>
      <c r="D176" s="208"/>
      <c r="E176" s="208"/>
      <c r="F176" s="208"/>
      <c r="G176" s="222">
        <f t="shared" si="5"/>
        <v>0</v>
      </c>
      <c r="H176" s="208">
        <v>163</v>
      </c>
      <c r="I176" s="208">
        <v>164</v>
      </c>
      <c r="J176" s="222">
        <f t="shared" si="4"/>
        <v>1</v>
      </c>
      <c r="K176" s="223"/>
      <c r="L176" s="208"/>
      <c r="M176" s="376">
        <f>'ЭЭ в 1С'!G91</f>
        <v>88</v>
      </c>
      <c r="N176" s="102"/>
      <c r="O176" s="79"/>
      <c r="P176" s="75"/>
    </row>
    <row r="177" spans="1:16" s="82" customFormat="1" ht="15.75" thickBot="1">
      <c r="A177" s="276" t="s">
        <v>707</v>
      </c>
      <c r="B177" s="208" t="s">
        <v>100</v>
      </c>
      <c r="C177" s="208" t="s">
        <v>1062</v>
      </c>
      <c r="D177" s="208"/>
      <c r="E177" s="208">
        <v>227</v>
      </c>
      <c r="F177" s="208">
        <v>228</v>
      </c>
      <c r="G177" s="222">
        <f t="shared" si="5"/>
        <v>1</v>
      </c>
      <c r="H177" s="208"/>
      <c r="I177" s="208"/>
      <c r="J177" s="222">
        <f t="shared" si="4"/>
        <v>0</v>
      </c>
      <c r="K177" s="208"/>
      <c r="L177" s="208"/>
      <c r="M177" s="375"/>
      <c r="N177" s="218"/>
      <c r="O177" s="79"/>
      <c r="P177" s="79"/>
    </row>
    <row r="178" spans="1:16" s="80" customFormat="1" ht="15.75" thickBot="1">
      <c r="A178" s="276" t="s">
        <v>708</v>
      </c>
      <c r="B178" s="208" t="s">
        <v>709</v>
      </c>
      <c r="C178" s="208" t="s">
        <v>1361</v>
      </c>
      <c r="D178" s="208"/>
      <c r="E178" s="208">
        <v>411</v>
      </c>
      <c r="F178" s="208">
        <v>415</v>
      </c>
      <c r="G178" s="222">
        <f t="shared" si="5"/>
        <v>4</v>
      </c>
      <c r="H178" s="208"/>
      <c r="I178" s="208"/>
      <c r="J178" s="222">
        <f t="shared" si="4"/>
        <v>0</v>
      </c>
      <c r="K178" s="223"/>
      <c r="L178" s="208"/>
      <c r="M178" s="376">
        <f>'ЭЭ в 1С'!G92</f>
        <v>302</v>
      </c>
      <c r="N178" s="102"/>
      <c r="O178" s="79"/>
      <c r="P178" s="75"/>
    </row>
    <row r="179" spans="1:16" s="80" customFormat="1" ht="15.75" thickBot="1">
      <c r="A179" s="276" t="s">
        <v>708</v>
      </c>
      <c r="B179" s="208" t="s">
        <v>709</v>
      </c>
      <c r="C179" s="208" t="s">
        <v>1362</v>
      </c>
      <c r="D179" s="208"/>
      <c r="E179" s="208"/>
      <c r="F179" s="208"/>
      <c r="G179" s="222">
        <f t="shared" si="5"/>
        <v>0</v>
      </c>
      <c r="H179" s="208">
        <v>155</v>
      </c>
      <c r="I179" s="208">
        <v>158</v>
      </c>
      <c r="J179" s="222">
        <f t="shared" si="4"/>
        <v>3</v>
      </c>
      <c r="K179" s="208"/>
      <c r="L179" s="208"/>
      <c r="M179" s="375"/>
      <c r="N179" s="102"/>
      <c r="O179" s="79"/>
      <c r="P179" s="75"/>
    </row>
    <row r="180" spans="1:16" s="80" customFormat="1" ht="15.75" thickBot="1">
      <c r="A180" s="276" t="s">
        <v>710</v>
      </c>
      <c r="B180" s="208" t="s">
        <v>102</v>
      </c>
      <c r="C180" s="208" t="s">
        <v>1063</v>
      </c>
      <c r="D180" s="208"/>
      <c r="E180" s="208"/>
      <c r="F180" s="208"/>
      <c r="G180" s="222">
        <f t="shared" si="5"/>
        <v>0</v>
      </c>
      <c r="H180" s="208">
        <v>357</v>
      </c>
      <c r="I180" s="208">
        <v>359</v>
      </c>
      <c r="J180" s="222">
        <f t="shared" si="4"/>
        <v>2</v>
      </c>
      <c r="K180" s="223"/>
      <c r="L180" s="208"/>
      <c r="M180" s="376">
        <f>'ЭЭ в 1С'!G93</f>
        <v>146</v>
      </c>
      <c r="N180" s="102"/>
      <c r="O180" s="79"/>
      <c r="P180" s="75"/>
    </row>
    <row r="181" spans="1:16" ht="15.75" thickBot="1">
      <c r="A181" s="276" t="s">
        <v>710</v>
      </c>
      <c r="B181" s="208" t="s">
        <v>102</v>
      </c>
      <c r="C181" s="208" t="s">
        <v>1064</v>
      </c>
      <c r="D181" s="208"/>
      <c r="E181" s="208">
        <v>667</v>
      </c>
      <c r="F181" s="208">
        <v>670</v>
      </c>
      <c r="G181" s="222">
        <f t="shared" si="5"/>
        <v>3</v>
      </c>
      <c r="H181" s="208"/>
      <c r="I181" s="208"/>
      <c r="J181" s="222">
        <f t="shared" si="4"/>
        <v>0</v>
      </c>
      <c r="K181" s="208"/>
      <c r="L181" s="208"/>
      <c r="M181" s="375"/>
      <c r="N181" s="102"/>
      <c r="O181" s="79"/>
      <c r="P181" s="77"/>
    </row>
    <row r="182" spans="1:16" ht="15.75" thickBot="1">
      <c r="A182" s="289" t="s">
        <v>711</v>
      </c>
      <c r="B182" s="208" t="s">
        <v>712</v>
      </c>
      <c r="C182" s="208" t="s">
        <v>1065</v>
      </c>
      <c r="D182" s="224">
        <v>47094</v>
      </c>
      <c r="E182" s="208"/>
      <c r="F182" s="208"/>
      <c r="G182" s="222">
        <f t="shared" si="5"/>
        <v>0</v>
      </c>
      <c r="H182" s="208">
        <v>251</v>
      </c>
      <c r="I182" s="208">
        <v>253</v>
      </c>
      <c r="J182" s="222">
        <f t="shared" si="4"/>
        <v>2</v>
      </c>
      <c r="K182" s="223"/>
      <c r="L182" s="208"/>
      <c r="M182" s="376">
        <f>'ЭЭ в 1С'!G94</f>
        <v>187</v>
      </c>
      <c r="N182" s="102"/>
      <c r="O182" s="79"/>
      <c r="P182" s="77"/>
    </row>
    <row r="183" spans="1:16" s="176" customFormat="1" ht="15.75" collapsed="1" thickBot="1">
      <c r="A183" s="289" t="s">
        <v>711</v>
      </c>
      <c r="B183" s="208" t="s">
        <v>712</v>
      </c>
      <c r="C183" s="208" t="s">
        <v>1066</v>
      </c>
      <c r="D183" s="224">
        <v>47094</v>
      </c>
      <c r="E183" s="208">
        <v>459</v>
      </c>
      <c r="F183" s="208">
        <v>465</v>
      </c>
      <c r="G183" s="222">
        <f t="shared" si="5"/>
        <v>6</v>
      </c>
      <c r="H183" s="208"/>
      <c r="I183" s="208"/>
      <c r="J183" s="222">
        <f t="shared" si="4"/>
        <v>0</v>
      </c>
      <c r="K183" s="208"/>
      <c r="L183" s="208"/>
      <c r="M183" s="375"/>
      <c r="N183" s="218"/>
      <c r="O183" s="79"/>
      <c r="P183" s="179"/>
    </row>
    <row r="184" spans="1:16" s="80" customFormat="1" ht="15.75" thickBot="1">
      <c r="A184" s="289" t="s">
        <v>713</v>
      </c>
      <c r="B184" s="208" t="s">
        <v>236</v>
      </c>
      <c r="C184" s="208" t="s">
        <v>1067</v>
      </c>
      <c r="D184" s="224">
        <v>46725</v>
      </c>
      <c r="E184" s="208"/>
      <c r="F184" s="208"/>
      <c r="G184" s="222">
        <f t="shared" si="5"/>
        <v>0</v>
      </c>
      <c r="H184" s="208">
        <v>177</v>
      </c>
      <c r="I184" s="208">
        <v>180</v>
      </c>
      <c r="J184" s="222">
        <f t="shared" si="4"/>
        <v>3</v>
      </c>
      <c r="K184" s="223"/>
      <c r="L184" s="208"/>
      <c r="M184" s="376">
        <f>'ЭЭ в 1С'!G95</f>
        <v>106</v>
      </c>
      <c r="N184" s="102"/>
      <c r="O184" s="79"/>
      <c r="P184" s="75"/>
    </row>
    <row r="185" spans="1:16" s="80" customFormat="1" ht="15.75" thickBot="1">
      <c r="A185" s="289" t="s">
        <v>713</v>
      </c>
      <c r="B185" s="208" t="s">
        <v>236</v>
      </c>
      <c r="C185" s="208" t="s">
        <v>1068</v>
      </c>
      <c r="D185" s="224">
        <v>46725</v>
      </c>
      <c r="E185" s="208">
        <v>299</v>
      </c>
      <c r="F185" s="208">
        <v>306</v>
      </c>
      <c r="G185" s="222">
        <f t="shared" si="5"/>
        <v>7</v>
      </c>
      <c r="H185" s="208"/>
      <c r="I185" s="208"/>
      <c r="J185" s="222">
        <f t="shared" si="4"/>
        <v>0</v>
      </c>
      <c r="K185" s="208"/>
      <c r="L185" s="208"/>
      <c r="M185" s="375"/>
      <c r="N185" s="102"/>
      <c r="O185" s="79"/>
      <c r="P185" s="75"/>
    </row>
    <row r="186" spans="1:16" s="176" customFormat="1" ht="15.75" thickBot="1">
      <c r="A186" s="276" t="s">
        <v>714</v>
      </c>
      <c r="B186" s="208" t="s">
        <v>105</v>
      </c>
      <c r="C186" s="208" t="s">
        <v>1460</v>
      </c>
      <c r="D186" s="224">
        <v>47178</v>
      </c>
      <c r="E186" s="208"/>
      <c r="F186" s="208"/>
      <c r="G186" s="222">
        <f t="shared" si="5"/>
        <v>0</v>
      </c>
      <c r="H186" s="208">
        <v>4</v>
      </c>
      <c r="I186" s="208">
        <v>5</v>
      </c>
      <c r="J186" s="222">
        <f t="shared" si="4"/>
        <v>1</v>
      </c>
      <c r="K186" s="223"/>
      <c r="L186" s="208"/>
      <c r="M186" s="353">
        <f>'ЭЭ в 1С'!G95</f>
        <v>106</v>
      </c>
      <c r="N186" s="102"/>
      <c r="O186" s="79"/>
      <c r="P186" s="179"/>
    </row>
    <row r="187" spans="1:16" s="80" customFormat="1" ht="15.75" thickBot="1">
      <c r="A187" s="276" t="s">
        <v>714</v>
      </c>
      <c r="B187" s="208" t="s">
        <v>105</v>
      </c>
      <c r="C187" s="208" t="s">
        <v>1459</v>
      </c>
      <c r="D187" s="224">
        <v>47178</v>
      </c>
      <c r="E187" s="208">
        <v>5</v>
      </c>
      <c r="F187" s="208">
        <v>6</v>
      </c>
      <c r="G187" s="222">
        <f t="shared" si="5"/>
        <v>1</v>
      </c>
      <c r="H187" s="208"/>
      <c r="I187" s="208"/>
      <c r="J187" s="222">
        <f t="shared" si="4"/>
        <v>0</v>
      </c>
      <c r="K187" s="208"/>
      <c r="L187" s="208"/>
      <c r="M187" s="354"/>
      <c r="N187" s="102"/>
      <c r="O187" s="79"/>
      <c r="P187" s="75"/>
    </row>
    <row r="188" spans="1:16" s="80" customFormat="1" ht="15.75" thickBot="1">
      <c r="A188" s="276" t="s">
        <v>715</v>
      </c>
      <c r="B188" s="208" t="s">
        <v>106</v>
      </c>
      <c r="C188" s="208" t="s">
        <v>1069</v>
      </c>
      <c r="D188" s="208"/>
      <c r="E188" s="208"/>
      <c r="F188" s="208"/>
      <c r="G188" s="222">
        <f t="shared" si="5"/>
        <v>0</v>
      </c>
      <c r="H188" s="208">
        <v>435</v>
      </c>
      <c r="I188" s="208">
        <v>436</v>
      </c>
      <c r="J188" s="222">
        <f t="shared" si="4"/>
        <v>1</v>
      </c>
      <c r="K188" s="223"/>
      <c r="L188" s="208"/>
      <c r="M188" s="376">
        <f>'ЭЭ в 1С'!G97</f>
        <v>93</v>
      </c>
      <c r="N188" s="287" t="s">
        <v>1448</v>
      </c>
      <c r="O188" s="79"/>
      <c r="P188" s="75"/>
    </row>
    <row r="189" spans="1:16" s="181" customFormat="1" ht="15.75" thickBot="1">
      <c r="A189" s="276" t="s">
        <v>715</v>
      </c>
      <c r="B189" s="208" t="s">
        <v>106</v>
      </c>
      <c r="C189" s="208" t="s">
        <v>1070</v>
      </c>
      <c r="D189" s="208"/>
      <c r="E189" s="208">
        <v>809</v>
      </c>
      <c r="F189" s="208">
        <v>810</v>
      </c>
      <c r="G189" s="222">
        <f t="shared" si="5"/>
        <v>1</v>
      </c>
      <c r="H189" s="208"/>
      <c r="I189" s="208"/>
      <c r="J189" s="222">
        <f t="shared" si="4"/>
        <v>0</v>
      </c>
      <c r="K189" s="208"/>
      <c r="L189" s="208"/>
      <c r="M189" s="375"/>
      <c r="N189" s="102"/>
      <c r="O189" s="79"/>
      <c r="P189" s="180"/>
    </row>
    <row r="190" spans="1:16" s="80" customFormat="1" ht="15.75" thickBot="1">
      <c r="A190" s="276" t="s">
        <v>716</v>
      </c>
      <c r="B190" s="208" t="s">
        <v>248</v>
      </c>
      <c r="C190" s="208" t="s">
        <v>1071</v>
      </c>
      <c r="D190" s="224">
        <v>46667</v>
      </c>
      <c r="E190" s="208"/>
      <c r="F190" s="208"/>
      <c r="G190" s="222">
        <f t="shared" si="5"/>
        <v>0</v>
      </c>
      <c r="H190" s="208">
        <v>392</v>
      </c>
      <c r="I190" s="208">
        <v>393</v>
      </c>
      <c r="J190" s="222">
        <f t="shared" si="4"/>
        <v>1</v>
      </c>
      <c r="K190" s="223"/>
      <c r="L190" s="208"/>
      <c r="M190" s="376">
        <f>'ЭЭ в 1С'!G98</f>
        <v>145</v>
      </c>
      <c r="N190" s="102"/>
      <c r="O190" s="79"/>
      <c r="P190" s="75"/>
    </row>
    <row r="191" spans="1:16" s="80" customFormat="1" ht="15.75" thickBot="1">
      <c r="A191" s="276" t="s">
        <v>716</v>
      </c>
      <c r="B191" s="208" t="s">
        <v>248</v>
      </c>
      <c r="C191" s="208" t="s">
        <v>1072</v>
      </c>
      <c r="D191" s="224">
        <v>46667</v>
      </c>
      <c r="E191" s="208">
        <v>500</v>
      </c>
      <c r="F191" s="208">
        <v>502</v>
      </c>
      <c r="G191" s="222">
        <f t="shared" si="5"/>
        <v>2</v>
      </c>
      <c r="H191" s="208"/>
      <c r="I191" s="208"/>
      <c r="J191" s="222">
        <f t="shared" si="4"/>
        <v>0</v>
      </c>
      <c r="K191" s="208"/>
      <c r="L191" s="208"/>
      <c r="M191" s="375"/>
      <c r="N191" s="102"/>
      <c r="O191" s="79"/>
      <c r="P191" s="75"/>
    </row>
    <row r="192" spans="1:16" s="181" customFormat="1" ht="15.75" thickBot="1">
      <c r="A192" s="276">
        <v>92</v>
      </c>
      <c r="B192" s="208" t="s">
        <v>108</v>
      </c>
      <c r="C192" s="208" t="s">
        <v>1073</v>
      </c>
      <c r="D192" s="224">
        <v>47155</v>
      </c>
      <c r="E192" s="208"/>
      <c r="F192" s="208"/>
      <c r="G192" s="222">
        <f t="shared" si="5"/>
        <v>0</v>
      </c>
      <c r="H192" s="208">
        <v>485</v>
      </c>
      <c r="I192" s="208">
        <v>493</v>
      </c>
      <c r="J192" s="222">
        <f t="shared" si="4"/>
        <v>8</v>
      </c>
      <c r="K192" s="223"/>
      <c r="L192" s="231">
        <v>497</v>
      </c>
      <c r="M192" s="376">
        <f>'ЭЭ в 1С'!G99</f>
        <v>322</v>
      </c>
      <c r="N192" s="281" t="s">
        <v>1458</v>
      </c>
      <c r="O192" s="79"/>
      <c r="P192" s="193"/>
    </row>
    <row r="193" spans="1:16" ht="15.75" thickBot="1">
      <c r="A193" s="276" t="s">
        <v>717</v>
      </c>
      <c r="B193" s="208" t="s">
        <v>108</v>
      </c>
      <c r="C193" s="208" t="s">
        <v>1074</v>
      </c>
      <c r="D193" s="224">
        <v>47155</v>
      </c>
      <c r="E193" s="208">
        <v>764</v>
      </c>
      <c r="F193" s="208">
        <v>784</v>
      </c>
      <c r="G193" s="222">
        <f t="shared" si="5"/>
        <v>20</v>
      </c>
      <c r="H193" s="208"/>
      <c r="I193" s="208"/>
      <c r="J193" s="222">
        <f t="shared" si="4"/>
        <v>0</v>
      </c>
      <c r="K193" s="208"/>
      <c r="L193" s="231">
        <v>784</v>
      </c>
      <c r="M193" s="375"/>
      <c r="N193" s="102"/>
      <c r="O193" s="79"/>
      <c r="P193" s="77"/>
    </row>
    <row r="194" spans="1:16" ht="15.75" thickBot="1">
      <c r="A194" s="289" t="s">
        <v>718</v>
      </c>
      <c r="B194" s="208" t="s">
        <v>109</v>
      </c>
      <c r="C194" s="208" t="s">
        <v>1075</v>
      </c>
      <c r="D194" s="224">
        <v>46476</v>
      </c>
      <c r="E194" s="208"/>
      <c r="F194" s="208"/>
      <c r="G194" s="222">
        <f t="shared" si="5"/>
        <v>0</v>
      </c>
      <c r="H194" s="208">
        <v>170</v>
      </c>
      <c r="I194" s="208">
        <v>172</v>
      </c>
      <c r="J194" s="222">
        <f t="shared" si="4"/>
        <v>2</v>
      </c>
      <c r="K194" s="223"/>
      <c r="L194" s="208"/>
      <c r="M194" s="376">
        <f>'ЭЭ в 1С'!G100</f>
        <v>193</v>
      </c>
      <c r="N194" s="102"/>
      <c r="O194" s="79"/>
      <c r="P194" s="77"/>
    </row>
    <row r="195" spans="1:16" s="82" customFormat="1" ht="15.75" collapsed="1" thickBot="1">
      <c r="A195" s="289" t="s">
        <v>718</v>
      </c>
      <c r="B195" s="208" t="s">
        <v>109</v>
      </c>
      <c r="C195" s="208" t="s">
        <v>1076</v>
      </c>
      <c r="D195" s="224">
        <v>46476</v>
      </c>
      <c r="E195" s="208">
        <v>380</v>
      </c>
      <c r="F195" s="208">
        <v>384</v>
      </c>
      <c r="G195" s="222">
        <f t="shared" si="5"/>
        <v>4</v>
      </c>
      <c r="H195" s="208"/>
      <c r="I195" s="208"/>
      <c r="J195" s="222">
        <f t="shared" si="4"/>
        <v>0</v>
      </c>
      <c r="K195" s="208"/>
      <c r="L195" s="208"/>
      <c r="M195" s="375"/>
      <c r="N195" s="102"/>
      <c r="O195" s="79"/>
      <c r="P195" s="79"/>
    </row>
    <row r="196" spans="1:16" ht="15.75" thickBot="1">
      <c r="A196" s="289" t="s">
        <v>719</v>
      </c>
      <c r="B196" s="208" t="s">
        <v>110</v>
      </c>
      <c r="C196" s="208" t="s">
        <v>1077</v>
      </c>
      <c r="D196" s="224">
        <v>47214</v>
      </c>
      <c r="E196" s="208"/>
      <c r="F196" s="208"/>
      <c r="G196" s="222">
        <f t="shared" si="5"/>
        <v>0</v>
      </c>
      <c r="H196" s="208">
        <v>288</v>
      </c>
      <c r="I196" s="208">
        <v>292</v>
      </c>
      <c r="J196" s="222">
        <f t="shared" si="4"/>
        <v>4</v>
      </c>
      <c r="K196" s="223"/>
      <c r="L196" s="208"/>
      <c r="M196" s="376">
        <f>'ЭЭ в 1С'!G101</f>
        <v>148</v>
      </c>
      <c r="N196" s="233" t="s">
        <v>1458</v>
      </c>
      <c r="O196" s="79"/>
      <c r="P196" s="77"/>
    </row>
    <row r="197" spans="1:16" ht="15.75" thickBot="1">
      <c r="A197" s="289" t="s">
        <v>719</v>
      </c>
      <c r="B197" s="208" t="s">
        <v>110</v>
      </c>
      <c r="C197" s="208" t="s">
        <v>1078</v>
      </c>
      <c r="D197" s="224">
        <v>47214</v>
      </c>
      <c r="E197" s="208">
        <v>694</v>
      </c>
      <c r="F197" s="208">
        <v>702</v>
      </c>
      <c r="G197" s="222">
        <f t="shared" si="5"/>
        <v>8</v>
      </c>
      <c r="H197" s="208"/>
      <c r="I197" s="208"/>
      <c r="J197" s="222">
        <f t="shared" si="4"/>
        <v>0</v>
      </c>
      <c r="K197" s="208"/>
      <c r="L197" s="208"/>
      <c r="M197" s="375"/>
      <c r="N197" s="102"/>
      <c r="O197" s="79"/>
      <c r="P197" s="77"/>
    </row>
    <row r="198" spans="1:16" s="181" customFormat="1" ht="15.75" collapsed="1" thickBot="1">
      <c r="A198" s="289" t="s">
        <v>720</v>
      </c>
      <c r="B198" s="208" t="s">
        <v>721</v>
      </c>
      <c r="C198" s="208" t="s">
        <v>1363</v>
      </c>
      <c r="D198" s="208"/>
      <c r="E198" s="208"/>
      <c r="F198" s="208"/>
      <c r="G198" s="222">
        <f t="shared" si="5"/>
        <v>0</v>
      </c>
      <c r="H198" s="208">
        <v>156</v>
      </c>
      <c r="I198" s="208">
        <v>158</v>
      </c>
      <c r="J198" s="222">
        <f t="shared" si="4"/>
        <v>2</v>
      </c>
      <c r="K198" s="223"/>
      <c r="L198" s="208"/>
      <c r="M198" s="376">
        <f>'ЭЭ в 1С'!G102</f>
        <v>121</v>
      </c>
      <c r="N198" s="218"/>
      <c r="O198" s="79"/>
      <c r="P198" s="193"/>
    </row>
    <row r="199" spans="1:16" ht="15.75" thickBot="1">
      <c r="A199" s="289" t="s">
        <v>720</v>
      </c>
      <c r="B199" s="208" t="s">
        <v>721</v>
      </c>
      <c r="C199" s="208" t="s">
        <v>1364</v>
      </c>
      <c r="D199" s="208"/>
      <c r="E199" s="208">
        <v>208</v>
      </c>
      <c r="F199" s="208">
        <v>212</v>
      </c>
      <c r="G199" s="222">
        <f t="shared" si="5"/>
        <v>4</v>
      </c>
      <c r="H199" s="208"/>
      <c r="I199" s="208"/>
      <c r="J199" s="222">
        <f t="shared" si="4"/>
        <v>0</v>
      </c>
      <c r="K199" s="208"/>
      <c r="L199" s="208"/>
      <c r="M199" s="375"/>
      <c r="N199" s="102"/>
      <c r="O199" s="79"/>
      <c r="P199" s="77"/>
    </row>
    <row r="200" spans="1:16" ht="15.75" thickBot="1">
      <c r="A200" s="289" t="s">
        <v>722</v>
      </c>
      <c r="B200" s="208" t="s">
        <v>269</v>
      </c>
      <c r="C200" s="208" t="s">
        <v>1079</v>
      </c>
      <c r="D200" s="208"/>
      <c r="E200" s="208"/>
      <c r="F200" s="208"/>
      <c r="G200" s="222">
        <f t="shared" si="5"/>
        <v>0</v>
      </c>
      <c r="H200" s="208">
        <v>632</v>
      </c>
      <c r="I200" s="208">
        <v>638</v>
      </c>
      <c r="J200" s="222">
        <f t="shared" ref="J200:J267" si="6">I200-H200</f>
        <v>6</v>
      </c>
      <c r="K200" s="223"/>
      <c r="L200" s="208"/>
      <c r="M200" s="376">
        <f>'ЭЭ в 1С'!G103</f>
        <v>129</v>
      </c>
      <c r="N200" s="102"/>
      <c r="O200" s="79"/>
      <c r="P200" s="77"/>
    </row>
    <row r="201" spans="1:16" s="181" customFormat="1" ht="15.75" collapsed="1" thickBot="1">
      <c r="A201" s="289" t="s">
        <v>722</v>
      </c>
      <c r="B201" s="208" t="s">
        <v>269</v>
      </c>
      <c r="C201" s="208" t="s">
        <v>1080</v>
      </c>
      <c r="D201" s="208"/>
      <c r="E201" s="208">
        <v>778</v>
      </c>
      <c r="F201" s="208">
        <v>787</v>
      </c>
      <c r="G201" s="222">
        <f t="shared" ref="G201:G268" si="7">F201-E201</f>
        <v>9</v>
      </c>
      <c r="H201" s="208"/>
      <c r="I201" s="208"/>
      <c r="J201" s="222">
        <f t="shared" si="6"/>
        <v>0</v>
      </c>
      <c r="K201" s="208"/>
      <c r="L201" s="208"/>
      <c r="M201" s="375"/>
      <c r="N201" s="102"/>
      <c r="O201" s="79"/>
      <c r="P201" s="180"/>
    </row>
    <row r="202" spans="1:16" ht="15.75" thickBot="1">
      <c r="A202" s="289" t="s">
        <v>723</v>
      </c>
      <c r="B202" s="208" t="s">
        <v>112</v>
      </c>
      <c r="C202" s="208" t="s">
        <v>1081</v>
      </c>
      <c r="D202" s="208"/>
      <c r="E202" s="208"/>
      <c r="F202" s="208"/>
      <c r="G202" s="222">
        <f t="shared" si="7"/>
        <v>0</v>
      </c>
      <c r="H202" s="208">
        <v>169</v>
      </c>
      <c r="I202" s="208">
        <v>172</v>
      </c>
      <c r="J202" s="222">
        <f t="shared" si="6"/>
        <v>3</v>
      </c>
      <c r="K202" s="223"/>
      <c r="L202" s="208"/>
      <c r="M202" s="376">
        <f>'ЭЭ в 1С'!G104</f>
        <v>142</v>
      </c>
      <c r="N202" s="102"/>
      <c r="O202" s="79"/>
      <c r="P202" s="77"/>
    </row>
    <row r="203" spans="1:16" ht="15.75" thickBot="1">
      <c r="A203" s="289" t="s">
        <v>723</v>
      </c>
      <c r="B203" s="208" t="s">
        <v>112</v>
      </c>
      <c r="C203" s="208" t="s">
        <v>1082</v>
      </c>
      <c r="D203" s="208"/>
      <c r="E203" s="208">
        <v>291</v>
      </c>
      <c r="F203" s="208">
        <v>292</v>
      </c>
      <c r="G203" s="222">
        <f t="shared" si="7"/>
        <v>1</v>
      </c>
      <c r="H203" s="208"/>
      <c r="I203" s="208"/>
      <c r="J203" s="222">
        <f t="shared" si="6"/>
        <v>0</v>
      </c>
      <c r="K203" s="208"/>
      <c r="L203" s="208"/>
      <c r="M203" s="375"/>
      <c r="N203" s="102"/>
      <c r="O203" s="79"/>
      <c r="P203" s="77"/>
    </row>
    <row r="204" spans="1:16" s="181" customFormat="1" ht="15.75" collapsed="1" thickBot="1">
      <c r="A204" s="289" t="s">
        <v>724</v>
      </c>
      <c r="B204" s="208" t="s">
        <v>249</v>
      </c>
      <c r="C204" s="208" t="s">
        <v>1083</v>
      </c>
      <c r="D204" s="208"/>
      <c r="E204" s="208"/>
      <c r="F204" s="208"/>
      <c r="G204" s="222">
        <f t="shared" si="7"/>
        <v>0</v>
      </c>
      <c r="H204" s="208">
        <v>57</v>
      </c>
      <c r="I204" s="208">
        <v>59</v>
      </c>
      <c r="J204" s="222">
        <f t="shared" si="6"/>
        <v>2</v>
      </c>
      <c r="K204" s="223"/>
      <c r="L204" s="208"/>
      <c r="M204" s="376">
        <f>'ЭЭ в 1С'!G105</f>
        <v>145</v>
      </c>
      <c r="N204" s="102"/>
      <c r="O204" s="79"/>
      <c r="P204" s="193"/>
    </row>
    <row r="205" spans="1:16" s="80" customFormat="1" ht="15.75" thickBot="1">
      <c r="A205" s="289" t="s">
        <v>724</v>
      </c>
      <c r="B205" s="208" t="s">
        <v>249</v>
      </c>
      <c r="C205" s="208" t="s">
        <v>1084</v>
      </c>
      <c r="D205" s="208"/>
      <c r="E205" s="208">
        <v>219</v>
      </c>
      <c r="F205" s="208">
        <v>226</v>
      </c>
      <c r="G205" s="222">
        <f t="shared" si="7"/>
        <v>7</v>
      </c>
      <c r="H205" s="208"/>
      <c r="I205" s="208"/>
      <c r="J205" s="222">
        <f t="shared" si="6"/>
        <v>0</v>
      </c>
      <c r="K205" s="208"/>
      <c r="L205" s="208"/>
      <c r="M205" s="375"/>
      <c r="N205" s="102"/>
      <c r="O205" s="79"/>
      <c r="P205" s="75"/>
    </row>
    <row r="206" spans="1:16" s="80" customFormat="1" ht="15.75" thickBot="1">
      <c r="A206" s="289" t="s">
        <v>725</v>
      </c>
      <c r="B206" s="208" t="s">
        <v>113</v>
      </c>
      <c r="C206" s="208" t="s">
        <v>1085</v>
      </c>
      <c r="D206" s="208"/>
      <c r="E206" s="208"/>
      <c r="F206" s="208"/>
      <c r="G206" s="222">
        <f t="shared" si="7"/>
        <v>0</v>
      </c>
      <c r="H206" s="208">
        <v>191</v>
      </c>
      <c r="I206" s="208">
        <v>192</v>
      </c>
      <c r="J206" s="222">
        <f t="shared" si="6"/>
        <v>1</v>
      </c>
      <c r="K206" s="223"/>
      <c r="L206" s="208"/>
      <c r="M206" s="376">
        <f>'ЭЭ в 1С'!G106</f>
        <v>100</v>
      </c>
      <c r="N206" s="102"/>
      <c r="O206" s="79"/>
      <c r="P206" s="75"/>
    </row>
    <row r="207" spans="1:16" s="82" customFormat="1" ht="15.75" thickBot="1">
      <c r="A207" s="289" t="s">
        <v>725</v>
      </c>
      <c r="B207" s="208" t="s">
        <v>113</v>
      </c>
      <c r="C207" s="208" t="s">
        <v>1086</v>
      </c>
      <c r="D207" s="208"/>
      <c r="E207" s="208">
        <v>361</v>
      </c>
      <c r="F207" s="208">
        <v>363</v>
      </c>
      <c r="G207" s="222">
        <f t="shared" si="7"/>
        <v>2</v>
      </c>
      <c r="H207" s="208"/>
      <c r="I207" s="208"/>
      <c r="J207" s="222">
        <f t="shared" si="6"/>
        <v>0</v>
      </c>
      <c r="K207" s="208"/>
      <c r="L207" s="208"/>
      <c r="M207" s="375"/>
      <c r="N207" s="102"/>
      <c r="O207" s="79"/>
      <c r="P207" s="79"/>
    </row>
    <row r="208" spans="1:16" s="82" customFormat="1" ht="16.5" customHeight="1" thickBot="1">
      <c r="A208" s="276" t="s">
        <v>726</v>
      </c>
      <c r="B208" s="208" t="s">
        <v>311</v>
      </c>
      <c r="C208" s="208" t="s">
        <v>1388</v>
      </c>
      <c r="D208" s="208"/>
      <c r="E208" s="208">
        <v>83</v>
      </c>
      <c r="F208" s="208">
        <v>83</v>
      </c>
      <c r="G208" s="222">
        <f t="shared" si="7"/>
        <v>0</v>
      </c>
      <c r="H208" s="208"/>
      <c r="I208" s="208"/>
      <c r="J208" s="222">
        <f t="shared" si="6"/>
        <v>0</v>
      </c>
      <c r="K208" s="208"/>
      <c r="L208" s="208"/>
      <c r="M208" s="372">
        <f>'ЭЭ в 1С'!G107</f>
        <v>0</v>
      </c>
      <c r="N208" s="102"/>
      <c r="O208" s="79"/>
      <c r="P208" s="79"/>
    </row>
    <row r="209" spans="1:16" ht="15.75" thickBot="1">
      <c r="A209" s="276" t="s">
        <v>726</v>
      </c>
      <c r="B209" s="208" t="s">
        <v>311</v>
      </c>
      <c r="C209" s="208" t="s">
        <v>1389</v>
      </c>
      <c r="D209" s="208"/>
      <c r="E209" s="208"/>
      <c r="F209" s="208"/>
      <c r="G209" s="222">
        <f t="shared" si="7"/>
        <v>0</v>
      </c>
      <c r="H209" s="208">
        <v>23</v>
      </c>
      <c r="I209" s="208">
        <v>23</v>
      </c>
      <c r="J209" s="222">
        <f t="shared" si="6"/>
        <v>0</v>
      </c>
      <c r="K209" s="223"/>
      <c r="L209" s="208"/>
      <c r="M209" s="379"/>
      <c r="N209" s="102"/>
      <c r="O209" s="79"/>
      <c r="P209" s="77"/>
    </row>
    <row r="210" spans="1:16" ht="15.75" thickBot="1">
      <c r="A210" s="276" t="s">
        <v>727</v>
      </c>
      <c r="B210" s="208" t="s">
        <v>114</v>
      </c>
      <c r="C210" s="208" t="s">
        <v>1087</v>
      </c>
      <c r="D210" s="224">
        <v>47116</v>
      </c>
      <c r="E210" s="208"/>
      <c r="F210" s="208"/>
      <c r="G210" s="222">
        <f t="shared" si="7"/>
        <v>0</v>
      </c>
      <c r="H210" s="208">
        <v>408</v>
      </c>
      <c r="I210" s="208">
        <v>409</v>
      </c>
      <c r="J210" s="222">
        <f t="shared" si="6"/>
        <v>1</v>
      </c>
      <c r="K210" s="223"/>
      <c r="L210" s="208"/>
      <c r="M210" s="376">
        <f>'ЭЭ в 1С'!G108</f>
        <v>91</v>
      </c>
      <c r="N210" s="102"/>
      <c r="O210" s="79"/>
      <c r="P210" s="77"/>
    </row>
    <row r="211" spans="1:16" s="82" customFormat="1" ht="15.75" collapsed="1" thickBot="1">
      <c r="A211" s="276" t="s">
        <v>727</v>
      </c>
      <c r="B211" s="208" t="s">
        <v>114</v>
      </c>
      <c r="C211" s="208" t="s">
        <v>1088</v>
      </c>
      <c r="D211" s="224">
        <v>47116</v>
      </c>
      <c r="E211" s="208">
        <v>709</v>
      </c>
      <c r="F211" s="208">
        <v>710</v>
      </c>
      <c r="G211" s="222">
        <f t="shared" si="7"/>
        <v>1</v>
      </c>
      <c r="H211" s="208"/>
      <c r="I211" s="208"/>
      <c r="J211" s="222">
        <f t="shared" si="6"/>
        <v>0</v>
      </c>
      <c r="K211" s="208"/>
      <c r="L211" s="208"/>
      <c r="M211" s="375"/>
      <c r="N211" s="218"/>
      <c r="O211" s="79"/>
      <c r="P211" s="79"/>
    </row>
    <row r="212" spans="1:16" ht="15.75" thickBot="1">
      <c r="A212" s="276" t="s">
        <v>728</v>
      </c>
      <c r="B212" s="208" t="s">
        <v>329</v>
      </c>
      <c r="C212" s="208" t="s">
        <v>1089</v>
      </c>
      <c r="D212" s="224">
        <v>46717</v>
      </c>
      <c r="E212" s="208"/>
      <c r="F212" s="208"/>
      <c r="G212" s="222">
        <f t="shared" si="7"/>
        <v>0</v>
      </c>
      <c r="H212" s="208">
        <v>115</v>
      </c>
      <c r="I212" s="208">
        <v>115</v>
      </c>
      <c r="J212" s="222">
        <f t="shared" si="6"/>
        <v>0</v>
      </c>
      <c r="K212" s="223"/>
      <c r="L212" s="208"/>
      <c r="M212" s="376">
        <f>'ЭЭ в 1С'!G109</f>
        <v>1</v>
      </c>
      <c r="N212" s="233" t="s">
        <v>1465</v>
      </c>
      <c r="O212" s="79"/>
      <c r="P212" s="77"/>
    </row>
    <row r="213" spans="1:16" ht="15.75" thickBot="1">
      <c r="A213" s="276" t="s">
        <v>728</v>
      </c>
      <c r="B213" s="208" t="s">
        <v>329</v>
      </c>
      <c r="C213" s="208" t="s">
        <v>1090</v>
      </c>
      <c r="D213" s="224">
        <v>46717</v>
      </c>
      <c r="E213" s="208">
        <v>226</v>
      </c>
      <c r="F213" s="208">
        <v>226</v>
      </c>
      <c r="G213" s="222">
        <f t="shared" si="7"/>
        <v>0</v>
      </c>
      <c r="H213" s="208"/>
      <c r="I213" s="208"/>
      <c r="J213" s="222">
        <f t="shared" si="6"/>
        <v>0</v>
      </c>
      <c r="K213" s="208"/>
      <c r="L213" s="208"/>
      <c r="M213" s="375"/>
      <c r="N213" s="102"/>
      <c r="O213" s="79"/>
      <c r="P213" s="77"/>
    </row>
    <row r="214" spans="1:16" s="181" customFormat="1" ht="15.75" collapsed="1" thickBot="1">
      <c r="A214" s="289" t="s">
        <v>729</v>
      </c>
      <c r="B214" s="208" t="s">
        <v>330</v>
      </c>
      <c r="C214" s="208" t="s">
        <v>1091</v>
      </c>
      <c r="D214" s="208"/>
      <c r="E214" s="208"/>
      <c r="F214" s="208"/>
      <c r="G214" s="222">
        <f t="shared" si="7"/>
        <v>0</v>
      </c>
      <c r="H214" s="208">
        <v>134</v>
      </c>
      <c r="I214" s="208">
        <v>142</v>
      </c>
      <c r="J214" s="222">
        <f t="shared" si="6"/>
        <v>8</v>
      </c>
      <c r="K214" s="223"/>
      <c r="L214" s="208"/>
      <c r="M214" s="376">
        <f>'ЭЭ в 1С'!G110</f>
        <v>48</v>
      </c>
      <c r="N214" s="102"/>
      <c r="O214" s="79"/>
      <c r="P214" s="193"/>
    </row>
    <row r="215" spans="1:16" ht="15.75" thickBot="1">
      <c r="A215" s="289" t="s">
        <v>729</v>
      </c>
      <c r="B215" s="208" t="s">
        <v>330</v>
      </c>
      <c r="C215" s="208" t="s">
        <v>1092</v>
      </c>
      <c r="D215" s="208"/>
      <c r="E215" s="208">
        <v>205</v>
      </c>
      <c r="F215" s="208">
        <v>216</v>
      </c>
      <c r="G215" s="222">
        <f t="shared" si="7"/>
        <v>11</v>
      </c>
      <c r="H215" s="208"/>
      <c r="I215" s="208"/>
      <c r="J215" s="222">
        <f t="shared" si="6"/>
        <v>0</v>
      </c>
      <c r="K215" s="208"/>
      <c r="L215" s="208"/>
      <c r="M215" s="375"/>
      <c r="N215" s="102"/>
      <c r="O215" s="79"/>
      <c r="P215" s="77"/>
    </row>
    <row r="216" spans="1:16" ht="15.75" thickBot="1">
      <c r="A216" s="276">
        <v>104</v>
      </c>
      <c r="B216" s="208" t="s">
        <v>345</v>
      </c>
      <c r="C216" s="208" t="s">
        <v>1365</v>
      </c>
      <c r="D216" s="208"/>
      <c r="E216" s="208"/>
      <c r="F216" s="208"/>
      <c r="G216" s="222">
        <f t="shared" si="7"/>
        <v>0</v>
      </c>
      <c r="H216" s="208">
        <v>155</v>
      </c>
      <c r="I216" s="208">
        <v>157</v>
      </c>
      <c r="J216" s="222">
        <f t="shared" si="6"/>
        <v>2</v>
      </c>
      <c r="K216" s="223"/>
      <c r="L216" s="208"/>
      <c r="M216" s="376">
        <f>'ЭЭ в 1С'!G111</f>
        <v>123</v>
      </c>
      <c r="N216" s="281" t="s">
        <v>1448</v>
      </c>
      <c r="O216" s="79"/>
      <c r="P216" s="77"/>
    </row>
    <row r="217" spans="1:16" s="82" customFormat="1" ht="15.75" collapsed="1" thickBot="1">
      <c r="A217" s="276" t="s">
        <v>730</v>
      </c>
      <c r="B217" s="208" t="s">
        <v>345</v>
      </c>
      <c r="C217" s="208" t="s">
        <v>1366</v>
      </c>
      <c r="D217" s="208"/>
      <c r="E217" s="208">
        <v>335</v>
      </c>
      <c r="F217" s="208">
        <v>337</v>
      </c>
      <c r="G217" s="222">
        <f t="shared" si="7"/>
        <v>2</v>
      </c>
      <c r="H217" s="208"/>
      <c r="I217" s="208"/>
      <c r="J217" s="222">
        <f t="shared" si="6"/>
        <v>0</v>
      </c>
      <c r="K217" s="208"/>
      <c r="L217" s="208"/>
      <c r="M217" s="375"/>
      <c r="N217" s="102"/>
      <c r="O217" s="79"/>
      <c r="P217" s="79"/>
    </row>
    <row r="218" spans="1:16" ht="15.75" thickBot="1">
      <c r="A218" s="289" t="s">
        <v>731</v>
      </c>
      <c r="B218" s="208" t="s">
        <v>732</v>
      </c>
      <c r="C218" s="208" t="s">
        <v>1093</v>
      </c>
      <c r="D218" s="208"/>
      <c r="E218" s="208"/>
      <c r="F218" s="208"/>
      <c r="G218" s="222">
        <f t="shared" si="7"/>
        <v>0</v>
      </c>
      <c r="H218" s="208">
        <v>268</v>
      </c>
      <c r="I218" s="208">
        <v>269</v>
      </c>
      <c r="J218" s="222">
        <f t="shared" si="6"/>
        <v>1</v>
      </c>
      <c r="K218" s="223"/>
      <c r="L218" s="208"/>
      <c r="M218" s="376">
        <f>'ЭЭ в 1С'!G112</f>
        <v>50</v>
      </c>
      <c r="N218" s="102"/>
      <c r="O218" s="79"/>
      <c r="P218" s="77"/>
    </row>
    <row r="219" spans="1:16" ht="15.75" thickBot="1">
      <c r="A219" s="289" t="s">
        <v>731</v>
      </c>
      <c r="B219" s="208" t="s">
        <v>732</v>
      </c>
      <c r="C219" s="208" t="s">
        <v>1094</v>
      </c>
      <c r="D219" s="208"/>
      <c r="E219" s="208">
        <v>427</v>
      </c>
      <c r="F219" s="208">
        <v>429</v>
      </c>
      <c r="G219" s="222">
        <f t="shared" si="7"/>
        <v>2</v>
      </c>
      <c r="H219" s="208"/>
      <c r="I219" s="208"/>
      <c r="J219" s="222">
        <f t="shared" si="6"/>
        <v>0</v>
      </c>
      <c r="K219" s="208"/>
      <c r="L219" s="208"/>
      <c r="M219" s="375"/>
      <c r="N219" s="102"/>
      <c r="O219" s="79"/>
      <c r="P219" s="77"/>
    </row>
    <row r="220" spans="1:16" s="176" customFormat="1" ht="15.75" collapsed="1" thickBot="1">
      <c r="A220" s="276" t="s">
        <v>733</v>
      </c>
      <c r="B220" s="208" t="s">
        <v>116</v>
      </c>
      <c r="C220" s="208" t="s">
        <v>1095</v>
      </c>
      <c r="D220" s="208"/>
      <c r="E220" s="208"/>
      <c r="F220" s="208"/>
      <c r="G220" s="222">
        <f t="shared" si="7"/>
        <v>0</v>
      </c>
      <c r="H220" s="208"/>
      <c r="I220" s="208"/>
      <c r="J220" s="222">
        <f t="shared" si="6"/>
        <v>0</v>
      </c>
      <c r="K220" s="223"/>
      <c r="L220" s="208"/>
      <c r="M220" s="376">
        <f>'ЭЭ в 1С'!G113</f>
        <v>0</v>
      </c>
      <c r="N220" s="102"/>
      <c r="O220" s="79"/>
      <c r="P220" s="175"/>
    </row>
    <row r="221" spans="1:16" ht="15.75" thickBot="1">
      <c r="A221" s="276" t="s">
        <v>733</v>
      </c>
      <c r="B221" s="208" t="s">
        <v>116</v>
      </c>
      <c r="C221" s="208" t="s">
        <v>1096</v>
      </c>
      <c r="D221" s="208"/>
      <c r="E221" s="208"/>
      <c r="F221" s="208"/>
      <c r="G221" s="222">
        <f t="shared" si="7"/>
        <v>0</v>
      </c>
      <c r="H221" s="208"/>
      <c r="I221" s="208"/>
      <c r="J221" s="222">
        <f t="shared" si="6"/>
        <v>0</v>
      </c>
      <c r="K221" s="208"/>
      <c r="L221" s="208"/>
      <c r="M221" s="375"/>
      <c r="N221" s="102"/>
      <c r="O221" s="79"/>
      <c r="P221" s="77"/>
    </row>
    <row r="222" spans="1:16" ht="15.75" thickBot="1">
      <c r="A222" s="289" t="s">
        <v>734</v>
      </c>
      <c r="B222" s="208" t="s">
        <v>735</v>
      </c>
      <c r="C222" s="208" t="s">
        <v>1097</v>
      </c>
      <c r="D222" s="208"/>
      <c r="E222" s="208"/>
      <c r="F222" s="208"/>
      <c r="G222" s="222">
        <f t="shared" si="7"/>
        <v>0</v>
      </c>
      <c r="H222" s="208">
        <v>328</v>
      </c>
      <c r="I222" s="208">
        <v>329</v>
      </c>
      <c r="J222" s="222">
        <f t="shared" si="6"/>
        <v>1</v>
      </c>
      <c r="K222" s="223"/>
      <c r="L222" s="208"/>
      <c r="M222" s="376">
        <f>'ЭЭ в 1С'!G114</f>
        <v>136</v>
      </c>
      <c r="N222" s="102"/>
      <c r="O222" s="79"/>
      <c r="P222" s="77"/>
    </row>
    <row r="223" spans="1:16" s="82" customFormat="1" ht="15.75" collapsed="1" thickBot="1">
      <c r="A223" s="289" t="s">
        <v>734</v>
      </c>
      <c r="B223" s="208" t="s">
        <v>735</v>
      </c>
      <c r="C223" s="208" t="s">
        <v>1098</v>
      </c>
      <c r="D223" s="208"/>
      <c r="E223" s="208">
        <v>533</v>
      </c>
      <c r="F223" s="208">
        <v>539</v>
      </c>
      <c r="G223" s="222">
        <f t="shared" si="7"/>
        <v>6</v>
      </c>
      <c r="H223" s="208"/>
      <c r="I223" s="208"/>
      <c r="J223" s="222">
        <f t="shared" si="6"/>
        <v>0</v>
      </c>
      <c r="K223" s="208"/>
      <c r="L223" s="208"/>
      <c r="M223" s="375"/>
      <c r="N223" s="153"/>
      <c r="O223" s="79"/>
      <c r="P223" s="79"/>
    </row>
    <row r="224" spans="1:16" ht="15.75" thickBot="1">
      <c r="A224" s="276" t="s">
        <v>736</v>
      </c>
      <c r="B224" s="208" t="s">
        <v>331</v>
      </c>
      <c r="C224" s="208" t="s">
        <v>1099</v>
      </c>
      <c r="D224" s="224">
        <v>46817</v>
      </c>
      <c r="E224" s="208"/>
      <c r="F224" s="208"/>
      <c r="G224" s="222">
        <f t="shared" si="7"/>
        <v>0</v>
      </c>
      <c r="H224" s="208">
        <v>312</v>
      </c>
      <c r="I224" s="208">
        <v>314</v>
      </c>
      <c r="J224" s="222">
        <f t="shared" si="6"/>
        <v>2</v>
      </c>
      <c r="K224" s="223"/>
      <c r="L224" s="208"/>
      <c r="M224" s="376">
        <f>'ЭЭ в 1С'!G115</f>
        <v>181</v>
      </c>
      <c r="N224" s="102"/>
      <c r="O224" s="79"/>
      <c r="P224" s="77"/>
    </row>
    <row r="225" spans="1:16" ht="15.75" thickBot="1">
      <c r="A225" s="276" t="s">
        <v>736</v>
      </c>
      <c r="B225" s="208" t="s">
        <v>331</v>
      </c>
      <c r="C225" s="208" t="s">
        <v>1100</v>
      </c>
      <c r="D225" s="224">
        <v>46817</v>
      </c>
      <c r="E225" s="208">
        <v>520</v>
      </c>
      <c r="F225" s="208">
        <v>524</v>
      </c>
      <c r="G225" s="222">
        <f t="shared" si="7"/>
        <v>4</v>
      </c>
      <c r="H225" s="208"/>
      <c r="I225" s="208"/>
      <c r="J225" s="222">
        <f t="shared" si="6"/>
        <v>0</v>
      </c>
      <c r="K225" s="208"/>
      <c r="L225" s="208"/>
      <c r="M225" s="375"/>
      <c r="N225" s="102"/>
      <c r="O225" s="79"/>
      <c r="P225" s="77"/>
    </row>
    <row r="226" spans="1:16" s="181" customFormat="1" ht="15.75" collapsed="1" thickBot="1">
      <c r="A226" s="289" t="s">
        <v>737</v>
      </c>
      <c r="B226" s="208" t="s">
        <v>314</v>
      </c>
      <c r="C226" s="208" t="s">
        <v>1101</v>
      </c>
      <c r="D226" s="224">
        <v>47134</v>
      </c>
      <c r="E226" s="208"/>
      <c r="F226" s="208"/>
      <c r="G226" s="222">
        <f t="shared" si="7"/>
        <v>0</v>
      </c>
      <c r="H226" s="208">
        <v>182</v>
      </c>
      <c r="I226" s="208">
        <v>187</v>
      </c>
      <c r="J226" s="222">
        <f t="shared" si="6"/>
        <v>5</v>
      </c>
      <c r="K226" s="223"/>
      <c r="L226" s="208"/>
      <c r="M226" s="376">
        <f>'ЭЭ в 1С'!G116</f>
        <v>131</v>
      </c>
      <c r="N226" s="102"/>
      <c r="O226" s="79"/>
      <c r="P226" s="180"/>
    </row>
    <row r="227" spans="1:16" s="80" customFormat="1" ht="15.75" thickBot="1">
      <c r="A227" s="289" t="s">
        <v>737</v>
      </c>
      <c r="B227" s="208" t="s">
        <v>314</v>
      </c>
      <c r="C227" s="208" t="s">
        <v>1102</v>
      </c>
      <c r="D227" s="224">
        <v>47134</v>
      </c>
      <c r="E227" s="208">
        <v>326</v>
      </c>
      <c r="F227" s="208">
        <v>337</v>
      </c>
      <c r="G227" s="222">
        <f t="shared" si="7"/>
        <v>11</v>
      </c>
      <c r="H227" s="208"/>
      <c r="I227" s="208"/>
      <c r="J227" s="222">
        <f t="shared" si="6"/>
        <v>0</v>
      </c>
      <c r="K227" s="208"/>
      <c r="L227" s="208"/>
      <c r="M227" s="375"/>
      <c r="N227" s="102"/>
      <c r="O227" s="79"/>
      <c r="P227" s="75"/>
    </row>
    <row r="228" spans="1:16" s="80" customFormat="1" ht="15.75" thickBot="1">
      <c r="A228" s="276" t="s">
        <v>738</v>
      </c>
      <c r="B228" s="208" t="s">
        <v>320</v>
      </c>
      <c r="C228" s="208" t="s">
        <v>1443</v>
      </c>
      <c r="D228" s="224">
        <v>46412</v>
      </c>
      <c r="E228" s="208"/>
      <c r="F228" s="208"/>
      <c r="G228" s="222">
        <f t="shared" si="7"/>
        <v>0</v>
      </c>
      <c r="H228" s="208">
        <v>62</v>
      </c>
      <c r="I228" s="208">
        <v>66</v>
      </c>
      <c r="J228" s="222">
        <f t="shared" si="6"/>
        <v>4</v>
      </c>
      <c r="K228" s="223"/>
      <c r="L228" s="208"/>
      <c r="M228" s="353">
        <f>'ЭЭ в 1С'!G117</f>
        <v>298</v>
      </c>
      <c r="N228" s="277"/>
      <c r="O228" s="79"/>
      <c r="P228" s="75"/>
    </row>
    <row r="229" spans="1:16" s="82" customFormat="1" ht="15.75" thickBot="1">
      <c r="A229" s="276" t="s">
        <v>738</v>
      </c>
      <c r="B229" s="208" t="s">
        <v>320</v>
      </c>
      <c r="C229" s="208" t="s">
        <v>1444</v>
      </c>
      <c r="D229" s="224">
        <v>46412</v>
      </c>
      <c r="E229" s="208">
        <v>102</v>
      </c>
      <c r="F229" s="208">
        <v>110</v>
      </c>
      <c r="G229" s="222">
        <f>F229-E229</f>
        <v>8</v>
      </c>
      <c r="H229" s="208"/>
      <c r="I229" s="208"/>
      <c r="J229" s="222">
        <f t="shared" si="6"/>
        <v>0</v>
      </c>
      <c r="K229" s="208"/>
      <c r="L229" s="208"/>
      <c r="M229" s="354"/>
      <c r="N229" s="102"/>
      <c r="O229" s="79"/>
      <c r="P229" s="79"/>
    </row>
    <row r="230" spans="1:16" ht="15.75" thickBot="1">
      <c r="A230" s="276" t="s">
        <v>739</v>
      </c>
      <c r="B230" s="208" t="s">
        <v>740</v>
      </c>
      <c r="C230" s="208" t="s">
        <v>1103</v>
      </c>
      <c r="D230" s="208"/>
      <c r="E230" s="208"/>
      <c r="F230" s="208"/>
      <c r="G230" s="222">
        <f t="shared" si="7"/>
        <v>0</v>
      </c>
      <c r="H230" s="208">
        <v>58</v>
      </c>
      <c r="I230" s="208">
        <v>58</v>
      </c>
      <c r="J230" s="222">
        <f t="shared" si="6"/>
        <v>0</v>
      </c>
      <c r="K230" s="223"/>
      <c r="L230" s="200">
        <v>31</v>
      </c>
      <c r="M230" s="376">
        <f>'ЭЭ в 1С'!G118</f>
        <v>93</v>
      </c>
      <c r="N230" s="281" t="s">
        <v>1447</v>
      </c>
      <c r="O230" s="79"/>
      <c r="P230" s="77"/>
    </row>
    <row r="231" spans="1:16" ht="15.75" thickBot="1">
      <c r="A231" s="276" t="s">
        <v>739</v>
      </c>
      <c r="B231" s="208" t="s">
        <v>740</v>
      </c>
      <c r="C231" s="208" t="s">
        <v>1104</v>
      </c>
      <c r="D231" s="208"/>
      <c r="E231" s="208">
        <v>233</v>
      </c>
      <c r="F231" s="208">
        <v>233</v>
      </c>
      <c r="G231" s="222">
        <f t="shared" si="7"/>
        <v>0</v>
      </c>
      <c r="H231" s="208"/>
      <c r="I231" s="208"/>
      <c r="J231" s="222">
        <f t="shared" si="6"/>
        <v>0</v>
      </c>
      <c r="K231" s="208"/>
      <c r="L231" s="200">
        <v>206</v>
      </c>
      <c r="M231" s="375"/>
      <c r="N231" s="102"/>
      <c r="O231" s="79"/>
      <c r="P231" s="77"/>
    </row>
    <row r="232" spans="1:16" s="181" customFormat="1" ht="15.75" collapsed="1" thickBot="1">
      <c r="A232" s="289" t="s">
        <v>741</v>
      </c>
      <c r="B232" s="208" t="s">
        <v>119</v>
      </c>
      <c r="C232" s="208" t="s">
        <v>1105</v>
      </c>
      <c r="D232" s="208"/>
      <c r="E232" s="208"/>
      <c r="F232" s="208"/>
      <c r="G232" s="222">
        <f t="shared" si="7"/>
        <v>0</v>
      </c>
      <c r="H232" s="208">
        <v>176</v>
      </c>
      <c r="I232" s="208">
        <v>176</v>
      </c>
      <c r="J232" s="222">
        <f t="shared" si="6"/>
        <v>0</v>
      </c>
      <c r="K232" s="223"/>
      <c r="L232" s="208"/>
      <c r="M232" s="376">
        <f>'ЭЭ в 1С'!G119</f>
        <v>99</v>
      </c>
      <c r="N232" s="102"/>
      <c r="O232" s="79"/>
      <c r="P232" s="193"/>
    </row>
    <row r="233" spans="1:16" ht="15.75" thickBot="1">
      <c r="A233" s="289" t="s">
        <v>741</v>
      </c>
      <c r="B233" s="208" t="s">
        <v>119</v>
      </c>
      <c r="C233" s="208" t="s">
        <v>1106</v>
      </c>
      <c r="D233" s="208"/>
      <c r="E233" s="208">
        <v>486</v>
      </c>
      <c r="F233" s="208">
        <v>487</v>
      </c>
      <c r="G233" s="222">
        <f t="shared" si="7"/>
        <v>1</v>
      </c>
      <c r="H233" s="208"/>
      <c r="I233" s="208"/>
      <c r="J233" s="222">
        <f t="shared" si="6"/>
        <v>0</v>
      </c>
      <c r="K233" s="208"/>
      <c r="L233" s="208"/>
      <c r="M233" s="375"/>
      <c r="N233" s="102"/>
      <c r="O233" s="79"/>
      <c r="P233" s="77"/>
    </row>
    <row r="234" spans="1:16" ht="15.75" thickBot="1">
      <c r="A234" s="276" t="s">
        <v>742</v>
      </c>
      <c r="B234" s="208" t="s">
        <v>120</v>
      </c>
      <c r="C234" s="208" t="s">
        <v>1107</v>
      </c>
      <c r="D234" s="208"/>
      <c r="E234" s="208"/>
      <c r="F234" s="208"/>
      <c r="G234" s="222">
        <f t="shared" si="7"/>
        <v>0</v>
      </c>
      <c r="H234" s="208">
        <v>214</v>
      </c>
      <c r="I234" s="208">
        <v>216</v>
      </c>
      <c r="J234" s="222">
        <f t="shared" si="6"/>
        <v>2</v>
      </c>
      <c r="K234" s="223"/>
      <c r="L234" s="208"/>
      <c r="M234" s="376">
        <f>'ЭЭ в 1С'!G120</f>
        <v>207</v>
      </c>
      <c r="N234" s="102"/>
      <c r="O234" s="79"/>
      <c r="P234" s="77"/>
    </row>
    <row r="235" spans="1:16" s="176" customFormat="1" ht="15.75" collapsed="1" thickBot="1">
      <c r="A235" s="276" t="s">
        <v>742</v>
      </c>
      <c r="B235" s="208" t="s">
        <v>120</v>
      </c>
      <c r="C235" s="208" t="s">
        <v>1108</v>
      </c>
      <c r="D235" s="208"/>
      <c r="E235" s="208">
        <v>414</v>
      </c>
      <c r="F235" s="208">
        <v>418</v>
      </c>
      <c r="G235" s="222">
        <f t="shared" si="7"/>
        <v>4</v>
      </c>
      <c r="H235" s="208"/>
      <c r="I235" s="208"/>
      <c r="J235" s="222">
        <f t="shared" si="6"/>
        <v>0</v>
      </c>
      <c r="K235" s="208"/>
      <c r="L235" s="208"/>
      <c r="M235" s="375"/>
      <c r="N235" s="102"/>
      <c r="O235" s="79"/>
      <c r="P235" s="179"/>
    </row>
    <row r="236" spans="1:16" s="80" customFormat="1" ht="15.75" thickBot="1">
      <c r="A236" s="289" t="s">
        <v>743</v>
      </c>
      <c r="B236" s="208" t="s">
        <v>121</v>
      </c>
      <c r="C236" s="208" t="s">
        <v>1109</v>
      </c>
      <c r="D236" s="208"/>
      <c r="E236" s="208"/>
      <c r="F236" s="208"/>
      <c r="G236" s="222">
        <f t="shared" si="7"/>
        <v>0</v>
      </c>
      <c r="H236" s="208">
        <v>231</v>
      </c>
      <c r="I236" s="208">
        <v>236</v>
      </c>
      <c r="J236" s="222">
        <f t="shared" si="6"/>
        <v>5</v>
      </c>
      <c r="K236" s="223"/>
      <c r="L236" s="208"/>
      <c r="M236" s="376">
        <f>'ЭЭ в 1С'!G121</f>
        <v>243</v>
      </c>
      <c r="N236" s="233" t="s">
        <v>1433</v>
      </c>
      <c r="O236" s="79"/>
      <c r="P236" s="75"/>
    </row>
    <row r="237" spans="1:16" s="80" customFormat="1" ht="15.75" thickBot="1">
      <c r="A237" s="289" t="s">
        <v>743</v>
      </c>
      <c r="B237" s="208" t="s">
        <v>121</v>
      </c>
      <c r="C237" s="208" t="s">
        <v>1110</v>
      </c>
      <c r="D237" s="208"/>
      <c r="E237" s="208">
        <v>893</v>
      </c>
      <c r="F237" s="208">
        <v>909</v>
      </c>
      <c r="G237" s="222">
        <f t="shared" si="7"/>
        <v>16</v>
      </c>
      <c r="H237" s="208"/>
      <c r="I237" s="208"/>
      <c r="J237" s="222">
        <f t="shared" si="6"/>
        <v>0</v>
      </c>
      <c r="K237" s="208"/>
      <c r="L237" s="208"/>
      <c r="M237" s="375"/>
      <c r="N237" s="102"/>
      <c r="O237" s="79"/>
      <c r="P237" s="75"/>
    </row>
    <row r="238" spans="1:16" s="181" customFormat="1" ht="15.75" thickBot="1">
      <c r="A238" s="276" t="s">
        <v>744</v>
      </c>
      <c r="B238" s="208" t="s">
        <v>122</v>
      </c>
      <c r="C238" s="208" t="s">
        <v>1111</v>
      </c>
      <c r="D238" s="208"/>
      <c r="E238" s="208"/>
      <c r="F238" s="208"/>
      <c r="G238" s="222">
        <f t="shared" si="7"/>
        <v>0</v>
      </c>
      <c r="H238" s="208">
        <v>130</v>
      </c>
      <c r="I238" s="208">
        <v>131</v>
      </c>
      <c r="J238" s="222">
        <f t="shared" si="6"/>
        <v>1</v>
      </c>
      <c r="K238" s="223"/>
      <c r="L238" s="208"/>
      <c r="M238" s="376">
        <f>'ЭЭ в 1С'!G122</f>
        <v>96</v>
      </c>
      <c r="N238" s="218"/>
      <c r="O238" s="79"/>
      <c r="P238" s="193"/>
    </row>
    <row r="239" spans="1:16" s="80" customFormat="1" ht="15.75" thickBot="1">
      <c r="A239" s="276" t="s">
        <v>744</v>
      </c>
      <c r="B239" s="208" t="s">
        <v>122</v>
      </c>
      <c r="C239" s="208" t="s">
        <v>1112</v>
      </c>
      <c r="D239" s="208"/>
      <c r="E239" s="208">
        <v>236</v>
      </c>
      <c r="F239" s="208">
        <v>237</v>
      </c>
      <c r="G239" s="222">
        <f t="shared" si="7"/>
        <v>1</v>
      </c>
      <c r="H239" s="208"/>
      <c r="I239" s="208"/>
      <c r="J239" s="222">
        <f t="shared" si="6"/>
        <v>0</v>
      </c>
      <c r="K239" s="208"/>
      <c r="L239" s="208"/>
      <c r="M239" s="375"/>
      <c r="N239" s="360"/>
      <c r="O239" s="361"/>
      <c r="P239" s="75"/>
    </row>
    <row r="240" spans="1:16" s="80" customFormat="1" ht="15.75" thickBot="1">
      <c r="A240" s="289" t="s">
        <v>745</v>
      </c>
      <c r="B240" s="208" t="s">
        <v>123</v>
      </c>
      <c r="C240" s="208" t="s">
        <v>1113</v>
      </c>
      <c r="D240" s="208"/>
      <c r="E240" s="208"/>
      <c r="F240" s="208"/>
      <c r="G240" s="222">
        <f t="shared" si="7"/>
        <v>0</v>
      </c>
      <c r="H240" s="208">
        <v>89</v>
      </c>
      <c r="I240" s="208">
        <v>92</v>
      </c>
      <c r="J240" s="222">
        <f t="shared" si="6"/>
        <v>3</v>
      </c>
      <c r="K240" s="223"/>
      <c r="L240" s="208"/>
      <c r="M240" s="376">
        <f>'ЭЭ в 1С'!G123</f>
        <v>105</v>
      </c>
      <c r="N240" s="218"/>
      <c r="O240" s="79"/>
      <c r="P240" s="75"/>
    </row>
    <row r="241" spans="1:16" s="181" customFormat="1" ht="15.75" thickBot="1">
      <c r="A241" s="289" t="s">
        <v>745</v>
      </c>
      <c r="B241" s="208" t="s">
        <v>123</v>
      </c>
      <c r="C241" s="208" t="s">
        <v>1114</v>
      </c>
      <c r="D241" s="208"/>
      <c r="E241" s="208">
        <v>207</v>
      </c>
      <c r="F241" s="208">
        <v>219</v>
      </c>
      <c r="G241" s="222">
        <f t="shared" si="7"/>
        <v>12</v>
      </c>
      <c r="H241" s="208"/>
      <c r="I241" s="208"/>
      <c r="J241" s="222">
        <f t="shared" si="6"/>
        <v>0</v>
      </c>
      <c r="K241" s="208"/>
      <c r="L241" s="208"/>
      <c r="M241" s="375"/>
      <c r="N241" s="102"/>
      <c r="O241" s="79"/>
      <c r="P241" s="193"/>
    </row>
    <row r="242" spans="1:16" s="80" customFormat="1" ht="15.75" thickBot="1">
      <c r="A242" s="276" t="s">
        <v>746</v>
      </c>
      <c r="B242" s="208" t="s">
        <v>124</v>
      </c>
      <c r="C242" s="208" t="s">
        <v>1115</v>
      </c>
      <c r="D242" s="208"/>
      <c r="E242" s="208"/>
      <c r="F242" s="208"/>
      <c r="G242" s="222">
        <f t="shared" si="7"/>
        <v>0</v>
      </c>
      <c r="H242" s="208">
        <v>104</v>
      </c>
      <c r="I242" s="208">
        <v>104</v>
      </c>
      <c r="J242" s="222">
        <f t="shared" si="6"/>
        <v>0</v>
      </c>
      <c r="K242" s="223"/>
      <c r="L242" s="200">
        <v>65</v>
      </c>
      <c r="M242" s="376">
        <f>'ЭЭ в 1С'!G124</f>
        <v>37</v>
      </c>
      <c r="N242" s="102"/>
      <c r="O242" s="79"/>
      <c r="P242" s="75"/>
    </row>
    <row r="243" spans="1:16" s="80" customFormat="1" ht="15.75" thickBot="1">
      <c r="A243" s="276" t="s">
        <v>746</v>
      </c>
      <c r="B243" s="208" t="s">
        <v>124</v>
      </c>
      <c r="C243" s="208" t="s">
        <v>1116</v>
      </c>
      <c r="D243" s="208"/>
      <c r="E243" s="208">
        <v>157</v>
      </c>
      <c r="F243" s="208">
        <v>157</v>
      </c>
      <c r="G243" s="222">
        <f t="shared" si="7"/>
        <v>0</v>
      </c>
      <c r="H243" s="208"/>
      <c r="I243" s="208"/>
      <c r="J243" s="222">
        <f t="shared" si="6"/>
        <v>0</v>
      </c>
      <c r="K243" s="208"/>
      <c r="L243" s="200">
        <v>153</v>
      </c>
      <c r="M243" s="375"/>
      <c r="N243" s="102"/>
      <c r="O243" s="79"/>
      <c r="P243" s="75"/>
    </row>
    <row r="244" spans="1:16" s="181" customFormat="1" ht="15.75" thickBot="1">
      <c r="A244" s="276" t="s">
        <v>747</v>
      </c>
      <c r="B244" s="208" t="s">
        <v>106</v>
      </c>
      <c r="C244" s="208" t="s">
        <v>1117</v>
      </c>
      <c r="D244" s="208"/>
      <c r="E244" s="208"/>
      <c r="F244" s="208"/>
      <c r="G244" s="222">
        <f t="shared" si="7"/>
        <v>0</v>
      </c>
      <c r="H244" s="208">
        <v>137</v>
      </c>
      <c r="I244" s="208">
        <v>138</v>
      </c>
      <c r="J244" s="222">
        <f t="shared" si="6"/>
        <v>1</v>
      </c>
      <c r="K244" s="223"/>
      <c r="L244" s="208"/>
      <c r="M244" s="353">
        <f>'ЭЭ в 1С'!G125</f>
        <v>106</v>
      </c>
      <c r="N244" s="218" t="s">
        <v>1448</v>
      </c>
      <c r="O244" s="79"/>
      <c r="P244" s="193"/>
    </row>
    <row r="245" spans="1:16" ht="15.75" thickBot="1">
      <c r="A245" s="276" t="s">
        <v>747</v>
      </c>
      <c r="B245" s="208" t="s">
        <v>106</v>
      </c>
      <c r="C245" s="208" t="s">
        <v>1118</v>
      </c>
      <c r="D245" s="208"/>
      <c r="E245" s="208">
        <v>206</v>
      </c>
      <c r="F245" s="208">
        <v>207</v>
      </c>
      <c r="G245" s="222">
        <f t="shared" si="7"/>
        <v>1</v>
      </c>
      <c r="H245" s="208"/>
      <c r="I245" s="208"/>
      <c r="J245" s="222">
        <f t="shared" si="6"/>
        <v>0</v>
      </c>
      <c r="K245" s="208"/>
      <c r="L245" s="208"/>
      <c r="M245" s="354"/>
      <c r="N245" s="102"/>
      <c r="O245" s="79"/>
      <c r="P245" s="77"/>
    </row>
    <row r="246" spans="1:16" ht="16.5" customHeight="1" thickBot="1">
      <c r="A246" s="289" t="s">
        <v>748</v>
      </c>
      <c r="B246" s="208" t="s">
        <v>912</v>
      </c>
      <c r="C246" s="290" t="s">
        <v>1392</v>
      </c>
      <c r="D246" s="291" t="s">
        <v>1391</v>
      </c>
      <c r="E246" s="200">
        <v>47</v>
      </c>
      <c r="F246" s="200">
        <v>47</v>
      </c>
      <c r="G246" s="222">
        <f>F246-E246</f>
        <v>0</v>
      </c>
      <c r="H246" s="208"/>
      <c r="I246" s="208"/>
      <c r="J246" s="222"/>
      <c r="K246" s="208"/>
      <c r="L246" s="208"/>
      <c r="M246" s="355">
        <f>'ЭЭ в 1С'!G126</f>
        <v>276</v>
      </c>
      <c r="N246" s="102"/>
      <c r="O246" s="79"/>
      <c r="P246" s="77"/>
    </row>
    <row r="247" spans="1:16" ht="15.75" thickBot="1">
      <c r="A247" s="289" t="s">
        <v>748</v>
      </c>
      <c r="B247" s="208" t="s">
        <v>912</v>
      </c>
      <c r="C247" s="290" t="s">
        <v>1393</v>
      </c>
      <c r="D247" s="291" t="s">
        <v>1391</v>
      </c>
      <c r="E247" s="208"/>
      <c r="F247" s="208"/>
      <c r="G247" s="222">
        <f t="shared" si="7"/>
        <v>0</v>
      </c>
      <c r="H247" s="232">
        <v>20</v>
      </c>
      <c r="I247" s="232">
        <v>20</v>
      </c>
      <c r="J247" s="222">
        <f t="shared" si="6"/>
        <v>0</v>
      </c>
      <c r="K247" s="223"/>
      <c r="L247" s="208"/>
      <c r="M247" s="356"/>
      <c r="N247" s="102"/>
      <c r="O247" s="79"/>
      <c r="P247" s="77"/>
    </row>
    <row r="248" spans="1:16" ht="15.75" thickBot="1">
      <c r="A248" s="289" t="s">
        <v>748</v>
      </c>
      <c r="B248" s="208" t="s">
        <v>912</v>
      </c>
      <c r="C248" s="290" t="s">
        <v>1430</v>
      </c>
      <c r="D248" s="291" t="s">
        <v>1383</v>
      </c>
      <c r="E248" s="232">
        <v>109</v>
      </c>
      <c r="F248" s="232">
        <v>109</v>
      </c>
      <c r="G248" s="222">
        <f t="shared" si="7"/>
        <v>0</v>
      </c>
      <c r="H248" s="208"/>
      <c r="I248" s="208"/>
      <c r="J248" s="222"/>
      <c r="K248" s="223"/>
      <c r="L248" s="208"/>
      <c r="M248" s="356"/>
      <c r="N248" s="102"/>
      <c r="O248" s="79"/>
      <c r="P248" s="77"/>
    </row>
    <row r="249" spans="1:16" ht="15.75" thickBot="1">
      <c r="A249" s="289" t="s">
        <v>748</v>
      </c>
      <c r="B249" s="208" t="s">
        <v>912</v>
      </c>
      <c r="C249" s="290" t="s">
        <v>1432</v>
      </c>
      <c r="D249" s="291" t="s">
        <v>1431</v>
      </c>
      <c r="E249" s="200"/>
      <c r="F249" s="200"/>
      <c r="G249" s="286"/>
      <c r="H249" s="200">
        <v>58</v>
      </c>
      <c r="I249" s="200">
        <v>62</v>
      </c>
      <c r="J249" s="222">
        <f>I249-H249</f>
        <v>4</v>
      </c>
      <c r="K249" s="223"/>
      <c r="L249" s="208"/>
      <c r="M249" s="357"/>
      <c r="N249" s="102"/>
      <c r="O249" s="79"/>
      <c r="P249" s="77"/>
    </row>
    <row r="250" spans="1:16" s="181" customFormat="1" ht="15.75" collapsed="1" thickBot="1">
      <c r="A250" s="289" t="s">
        <v>749</v>
      </c>
      <c r="B250" s="208" t="s">
        <v>259</v>
      </c>
      <c r="C250" s="208" t="s">
        <v>1119</v>
      </c>
      <c r="D250" s="224">
        <v>46469</v>
      </c>
      <c r="E250" s="208"/>
      <c r="F250" s="208"/>
      <c r="G250" s="222">
        <f t="shared" si="7"/>
        <v>0</v>
      </c>
      <c r="H250" s="208">
        <v>529</v>
      </c>
      <c r="I250" s="208">
        <v>531</v>
      </c>
      <c r="J250" s="222">
        <f t="shared" si="6"/>
        <v>2</v>
      </c>
      <c r="K250" s="223"/>
      <c r="L250" s="208"/>
      <c r="M250" s="376">
        <f>'ЭЭ в 1С'!G127</f>
        <v>74</v>
      </c>
      <c r="N250" s="102"/>
      <c r="O250" s="79"/>
      <c r="P250" s="193"/>
    </row>
    <row r="251" spans="1:16" s="80" customFormat="1" ht="15.75" thickBot="1">
      <c r="A251" s="289" t="s">
        <v>749</v>
      </c>
      <c r="B251" s="208" t="s">
        <v>259</v>
      </c>
      <c r="C251" s="208" t="s">
        <v>1120</v>
      </c>
      <c r="D251" s="224">
        <v>46469</v>
      </c>
      <c r="E251" s="208">
        <v>472</v>
      </c>
      <c r="F251" s="208">
        <v>475</v>
      </c>
      <c r="G251" s="222">
        <f t="shared" si="7"/>
        <v>3</v>
      </c>
      <c r="H251" s="208"/>
      <c r="I251" s="208"/>
      <c r="J251" s="222">
        <f t="shared" si="6"/>
        <v>0</v>
      </c>
      <c r="K251" s="208"/>
      <c r="L251" s="208"/>
      <c r="M251" s="375"/>
      <c r="N251" s="102"/>
      <c r="O251" s="79"/>
      <c r="P251" s="75"/>
    </row>
    <row r="252" spans="1:16" s="80" customFormat="1" ht="15.75" thickBot="1">
      <c r="A252" s="289" t="s">
        <v>750</v>
      </c>
      <c r="B252" s="208" t="s">
        <v>751</v>
      </c>
      <c r="C252" s="208" t="s">
        <v>1121</v>
      </c>
      <c r="D252" s="224">
        <v>46463</v>
      </c>
      <c r="E252" s="208"/>
      <c r="F252" s="208"/>
      <c r="G252" s="222">
        <f t="shared" si="7"/>
        <v>0</v>
      </c>
      <c r="H252" s="208">
        <v>106</v>
      </c>
      <c r="I252" s="208">
        <v>107</v>
      </c>
      <c r="J252" s="222">
        <f t="shared" si="6"/>
        <v>1</v>
      </c>
      <c r="K252" s="223"/>
      <c r="L252" s="208"/>
      <c r="M252" s="376">
        <f>'ЭЭ в 1С'!G128</f>
        <v>97</v>
      </c>
      <c r="N252" s="102"/>
      <c r="O252" s="79"/>
      <c r="P252" s="75"/>
    </row>
    <row r="253" spans="1:16" s="181" customFormat="1" ht="15.75" thickBot="1">
      <c r="A253" s="289" t="s">
        <v>750</v>
      </c>
      <c r="B253" s="208" t="s">
        <v>751</v>
      </c>
      <c r="C253" s="208" t="s">
        <v>1122</v>
      </c>
      <c r="D253" s="224">
        <v>46463</v>
      </c>
      <c r="E253" s="208">
        <v>110</v>
      </c>
      <c r="F253" s="208">
        <v>111</v>
      </c>
      <c r="G253" s="222">
        <f t="shared" si="7"/>
        <v>1</v>
      </c>
      <c r="H253" s="208"/>
      <c r="I253" s="208"/>
      <c r="J253" s="222">
        <f t="shared" si="6"/>
        <v>0</v>
      </c>
      <c r="K253" s="208"/>
      <c r="L253" s="208"/>
      <c r="M253" s="375"/>
      <c r="N253" s="102"/>
      <c r="O253" s="79"/>
      <c r="P253" s="193"/>
    </row>
    <row r="254" spans="1:16" s="80" customFormat="1" ht="15.75" thickBot="1">
      <c r="A254" s="276" t="s">
        <v>752</v>
      </c>
      <c r="B254" s="208" t="s">
        <v>321</v>
      </c>
      <c r="C254" s="208" t="s">
        <v>1123</v>
      </c>
      <c r="D254" s="208"/>
      <c r="E254" s="208"/>
      <c r="F254" s="208"/>
      <c r="G254" s="222">
        <f t="shared" si="7"/>
        <v>0</v>
      </c>
      <c r="H254" s="208">
        <v>83</v>
      </c>
      <c r="I254" s="208">
        <v>83</v>
      </c>
      <c r="J254" s="222">
        <f t="shared" si="6"/>
        <v>0</v>
      </c>
      <c r="K254" s="223"/>
      <c r="L254" s="200">
        <v>74</v>
      </c>
      <c r="M254" s="376">
        <f>'ЭЭ в 1С'!G129</f>
        <v>280</v>
      </c>
      <c r="N254" s="281" t="s">
        <v>1448</v>
      </c>
      <c r="O254" s="79"/>
      <c r="P254" s="75"/>
    </row>
    <row r="255" spans="1:16" s="80" customFormat="1" ht="15.75" thickBot="1">
      <c r="A255" s="276" t="s">
        <v>752</v>
      </c>
      <c r="B255" s="208" t="s">
        <v>321</v>
      </c>
      <c r="C255" s="208" t="s">
        <v>1124</v>
      </c>
      <c r="D255" s="208"/>
      <c r="E255" s="208">
        <v>250</v>
      </c>
      <c r="F255" s="208">
        <v>255</v>
      </c>
      <c r="G255" s="222">
        <f t="shared" si="7"/>
        <v>5</v>
      </c>
      <c r="H255" s="208"/>
      <c r="I255" s="208"/>
      <c r="J255" s="222">
        <f t="shared" si="6"/>
        <v>0</v>
      </c>
      <c r="K255" s="208"/>
      <c r="L255" s="208"/>
      <c r="M255" s="375"/>
      <c r="N255" s="102"/>
      <c r="O255" s="79"/>
      <c r="P255" s="75"/>
    </row>
    <row r="256" spans="1:16" s="181" customFormat="1" ht="15.75" thickBot="1">
      <c r="A256" s="289" t="s">
        <v>753</v>
      </c>
      <c r="B256" s="208" t="s">
        <v>754</v>
      </c>
      <c r="C256" s="208" t="s">
        <v>1125</v>
      </c>
      <c r="D256" s="208"/>
      <c r="E256" s="208"/>
      <c r="F256" s="208"/>
      <c r="G256" s="222">
        <f t="shared" si="7"/>
        <v>0</v>
      </c>
      <c r="H256" s="208">
        <v>298</v>
      </c>
      <c r="I256" s="208">
        <v>309</v>
      </c>
      <c r="J256" s="222">
        <f t="shared" si="6"/>
        <v>11</v>
      </c>
      <c r="K256" s="223"/>
      <c r="L256" s="208"/>
      <c r="M256" s="376">
        <f>'ЭЭ в 1С'!G130</f>
        <v>0</v>
      </c>
      <c r="N256" s="280"/>
      <c r="O256" s="79"/>
      <c r="P256" s="193"/>
    </row>
    <row r="257" spans="1:16" s="80" customFormat="1" ht="15.75" thickBot="1">
      <c r="A257" s="289" t="s">
        <v>753</v>
      </c>
      <c r="B257" s="208" t="s">
        <v>754</v>
      </c>
      <c r="C257" s="208" t="s">
        <v>1126</v>
      </c>
      <c r="D257" s="208"/>
      <c r="E257" s="208">
        <v>389</v>
      </c>
      <c r="F257" s="208">
        <v>401</v>
      </c>
      <c r="G257" s="222">
        <f t="shared" si="7"/>
        <v>12</v>
      </c>
      <c r="H257" s="208"/>
      <c r="I257" s="208"/>
      <c r="J257" s="222">
        <f t="shared" si="6"/>
        <v>0</v>
      </c>
      <c r="K257" s="208"/>
      <c r="L257" s="208"/>
      <c r="M257" s="375"/>
      <c r="N257" s="102"/>
      <c r="O257" s="79"/>
      <c r="P257" s="75"/>
    </row>
    <row r="258" spans="1:16" s="80" customFormat="1" ht="15.75" thickBot="1">
      <c r="A258" s="289" t="s">
        <v>755</v>
      </c>
      <c r="B258" s="208" t="s">
        <v>126</v>
      </c>
      <c r="C258" s="208" t="s">
        <v>1127</v>
      </c>
      <c r="D258" s="224">
        <v>47104</v>
      </c>
      <c r="E258" s="208"/>
      <c r="F258" s="208"/>
      <c r="G258" s="222">
        <f t="shared" si="7"/>
        <v>0</v>
      </c>
      <c r="H258" s="208">
        <v>273</v>
      </c>
      <c r="I258" s="208">
        <v>276</v>
      </c>
      <c r="J258" s="222">
        <f t="shared" si="6"/>
        <v>3</v>
      </c>
      <c r="K258" s="223"/>
      <c r="L258" s="208"/>
      <c r="M258" s="376">
        <f>'ЭЭ в 1С'!G131</f>
        <v>134</v>
      </c>
      <c r="N258" s="102"/>
      <c r="O258" s="79"/>
      <c r="P258" s="75"/>
    </row>
    <row r="259" spans="1:16" s="181" customFormat="1" ht="15.75" thickBot="1">
      <c r="A259" s="289" t="s">
        <v>755</v>
      </c>
      <c r="B259" s="208" t="s">
        <v>126</v>
      </c>
      <c r="C259" s="208" t="s">
        <v>1128</v>
      </c>
      <c r="D259" s="224">
        <v>47104</v>
      </c>
      <c r="E259" s="208">
        <v>613</v>
      </c>
      <c r="F259" s="208">
        <v>620</v>
      </c>
      <c r="G259" s="222">
        <f t="shared" si="7"/>
        <v>7</v>
      </c>
      <c r="H259" s="208"/>
      <c r="I259" s="208"/>
      <c r="J259" s="222">
        <f t="shared" si="6"/>
        <v>0</v>
      </c>
      <c r="K259" s="208"/>
      <c r="L259" s="208"/>
      <c r="M259" s="375"/>
      <c r="N259" s="102"/>
      <c r="O259" s="79"/>
      <c r="P259" s="193"/>
    </row>
    <row r="260" spans="1:16" ht="15.75" thickBot="1">
      <c r="A260" s="276" t="s">
        <v>756</v>
      </c>
      <c r="B260" s="208" t="s">
        <v>757</v>
      </c>
      <c r="C260" s="208" t="s">
        <v>1129</v>
      </c>
      <c r="D260" s="208"/>
      <c r="E260" s="208"/>
      <c r="F260" s="208"/>
      <c r="G260" s="222">
        <f t="shared" si="7"/>
        <v>0</v>
      </c>
      <c r="H260" s="208">
        <v>143</v>
      </c>
      <c r="I260" s="208">
        <v>143</v>
      </c>
      <c r="J260" s="222">
        <f t="shared" si="6"/>
        <v>0</v>
      </c>
      <c r="K260" s="223"/>
      <c r="L260" s="200">
        <v>128</v>
      </c>
      <c r="M260" s="376">
        <f>'ЭЭ в 1С'!G132</f>
        <v>71</v>
      </c>
      <c r="N260" s="102"/>
      <c r="O260" s="79"/>
      <c r="P260" s="77"/>
    </row>
    <row r="261" spans="1:16" ht="15.75" thickBot="1">
      <c r="A261" s="276" t="s">
        <v>756</v>
      </c>
      <c r="B261" s="208" t="s">
        <v>757</v>
      </c>
      <c r="C261" s="208" t="s">
        <v>1130</v>
      </c>
      <c r="D261" s="208"/>
      <c r="E261" s="208">
        <v>193</v>
      </c>
      <c r="F261" s="208">
        <v>194</v>
      </c>
      <c r="G261" s="222">
        <f t="shared" si="7"/>
        <v>1</v>
      </c>
      <c r="H261" s="208"/>
      <c r="I261" s="208"/>
      <c r="J261" s="222">
        <f t="shared" si="6"/>
        <v>0</v>
      </c>
      <c r="K261" s="208"/>
      <c r="L261" s="208"/>
      <c r="M261" s="375"/>
      <c r="N261" s="102"/>
      <c r="O261" s="79"/>
      <c r="P261" s="77"/>
    </row>
    <row r="262" spans="1:16" s="82" customFormat="1" ht="15.75" collapsed="1" thickBot="1">
      <c r="A262" s="289" t="s">
        <v>758</v>
      </c>
      <c r="B262" s="208" t="s">
        <v>325</v>
      </c>
      <c r="C262" s="208" t="s">
        <v>1131</v>
      </c>
      <c r="D262" s="208" t="s">
        <v>1340</v>
      </c>
      <c r="E262" s="208"/>
      <c r="F262" s="208"/>
      <c r="G262" s="222">
        <f t="shared" si="7"/>
        <v>0</v>
      </c>
      <c r="H262" s="208">
        <v>436</v>
      </c>
      <c r="I262" s="208">
        <v>442</v>
      </c>
      <c r="J262" s="222">
        <f t="shared" si="6"/>
        <v>6</v>
      </c>
      <c r="K262" s="223"/>
      <c r="L262" s="208"/>
      <c r="M262" s="376">
        <f>'ЭЭ в 1С'!G133</f>
        <v>188</v>
      </c>
      <c r="N262" s="102"/>
      <c r="O262" s="79"/>
      <c r="P262" s="79"/>
    </row>
    <row r="263" spans="1:16" ht="15.75" thickBot="1">
      <c r="A263" s="289" t="s">
        <v>758</v>
      </c>
      <c r="B263" s="208" t="s">
        <v>325</v>
      </c>
      <c r="C263" s="208" t="s">
        <v>1132</v>
      </c>
      <c r="D263" s="208" t="s">
        <v>1340</v>
      </c>
      <c r="E263" s="208">
        <v>422</v>
      </c>
      <c r="F263" s="208">
        <v>427</v>
      </c>
      <c r="G263" s="222">
        <f t="shared" si="7"/>
        <v>5</v>
      </c>
      <c r="H263" s="208"/>
      <c r="I263" s="208"/>
      <c r="J263" s="222">
        <f t="shared" si="6"/>
        <v>0</v>
      </c>
      <c r="K263" s="208"/>
      <c r="L263" s="208"/>
      <c r="M263" s="375"/>
      <c r="N263" s="102"/>
      <c r="O263" s="79"/>
      <c r="P263" s="77"/>
    </row>
    <row r="264" spans="1:16" ht="15.75" thickBot="1">
      <c r="A264" s="289" t="s">
        <v>759</v>
      </c>
      <c r="B264" s="208" t="s">
        <v>129</v>
      </c>
      <c r="C264" s="208" t="s">
        <v>1133</v>
      </c>
      <c r="D264" s="208"/>
      <c r="E264" s="208"/>
      <c r="F264" s="208"/>
      <c r="G264" s="222">
        <f t="shared" si="7"/>
        <v>0</v>
      </c>
      <c r="H264" s="208">
        <v>177</v>
      </c>
      <c r="I264" s="208">
        <v>179</v>
      </c>
      <c r="J264" s="222">
        <f t="shared" si="6"/>
        <v>2</v>
      </c>
      <c r="K264" s="223"/>
      <c r="L264" s="208"/>
      <c r="M264" s="376">
        <f>'ЭЭ в 1С'!G134</f>
        <v>115</v>
      </c>
      <c r="N264" s="102"/>
      <c r="O264" s="79"/>
      <c r="P264" s="77"/>
    </row>
    <row r="265" spans="1:16" s="181" customFormat="1" ht="15.75" collapsed="1" thickBot="1">
      <c r="A265" s="289" t="s">
        <v>759</v>
      </c>
      <c r="B265" s="208" t="s">
        <v>129</v>
      </c>
      <c r="C265" s="208" t="s">
        <v>1134</v>
      </c>
      <c r="D265" s="208"/>
      <c r="E265" s="208">
        <v>393</v>
      </c>
      <c r="F265" s="208">
        <v>396</v>
      </c>
      <c r="G265" s="222">
        <f t="shared" si="7"/>
        <v>3</v>
      </c>
      <c r="H265" s="208"/>
      <c r="I265" s="208"/>
      <c r="J265" s="222">
        <f t="shared" si="6"/>
        <v>0</v>
      </c>
      <c r="K265" s="208"/>
      <c r="L265" s="208"/>
      <c r="M265" s="375"/>
      <c r="N265" s="102"/>
      <c r="O265" s="79"/>
      <c r="P265" s="193"/>
    </row>
    <row r="266" spans="1:16" s="80" customFormat="1" ht="15.75" thickBot="1">
      <c r="A266" s="289" t="s">
        <v>760</v>
      </c>
      <c r="B266" s="208" t="s">
        <v>130</v>
      </c>
      <c r="C266" s="208" t="s">
        <v>1402</v>
      </c>
      <c r="D266" s="208" t="s">
        <v>1367</v>
      </c>
      <c r="E266" s="208"/>
      <c r="F266" s="208"/>
      <c r="G266" s="222">
        <f t="shared" si="7"/>
        <v>0</v>
      </c>
      <c r="H266" s="208">
        <v>64</v>
      </c>
      <c r="I266" s="208">
        <v>66</v>
      </c>
      <c r="J266" s="222">
        <f t="shared" si="6"/>
        <v>2</v>
      </c>
      <c r="K266" s="223"/>
      <c r="L266" s="208"/>
      <c r="M266" s="376">
        <f>'ЭЭ в 1С'!G135</f>
        <v>98</v>
      </c>
      <c r="N266" s="102"/>
      <c r="O266" s="79"/>
      <c r="P266" s="75"/>
    </row>
    <row r="267" spans="1:16" s="80" customFormat="1" ht="15.75" thickBot="1">
      <c r="A267" s="289" t="s">
        <v>760</v>
      </c>
      <c r="B267" s="208" t="s">
        <v>130</v>
      </c>
      <c r="C267" s="208" t="s">
        <v>1403</v>
      </c>
      <c r="D267" s="208" t="s">
        <v>1401</v>
      </c>
      <c r="E267" s="208">
        <v>76</v>
      </c>
      <c r="F267" s="208">
        <v>80</v>
      </c>
      <c r="G267" s="222">
        <f t="shared" si="7"/>
        <v>4</v>
      </c>
      <c r="H267" s="208"/>
      <c r="I267" s="208"/>
      <c r="J267" s="222">
        <f t="shared" si="6"/>
        <v>0</v>
      </c>
      <c r="K267" s="208"/>
      <c r="L267" s="208"/>
      <c r="M267" s="375"/>
      <c r="N267" s="102"/>
      <c r="O267" s="79"/>
      <c r="P267" s="75"/>
    </row>
    <row r="268" spans="1:16" s="181" customFormat="1" ht="15.75" thickBot="1">
      <c r="A268" s="289" t="s">
        <v>761</v>
      </c>
      <c r="B268" s="208" t="s">
        <v>131</v>
      </c>
      <c r="C268" s="208" t="s">
        <v>1135</v>
      </c>
      <c r="D268" s="224">
        <v>46436</v>
      </c>
      <c r="E268" s="208"/>
      <c r="F268" s="208"/>
      <c r="G268" s="222">
        <f t="shared" si="7"/>
        <v>0</v>
      </c>
      <c r="H268" s="208">
        <v>277</v>
      </c>
      <c r="I268" s="208">
        <v>280</v>
      </c>
      <c r="J268" s="222">
        <f t="shared" ref="J268:J331" si="8">I268-H268</f>
        <v>3</v>
      </c>
      <c r="K268" s="223"/>
      <c r="L268" s="208"/>
      <c r="M268" s="376">
        <f>'ЭЭ в 1С'!G136</f>
        <v>285</v>
      </c>
      <c r="N268" s="218"/>
      <c r="O268" s="79"/>
      <c r="P268" s="180"/>
    </row>
    <row r="269" spans="1:16" ht="15.75" thickBot="1">
      <c r="A269" s="289" t="s">
        <v>761</v>
      </c>
      <c r="B269" s="208" t="s">
        <v>131</v>
      </c>
      <c r="C269" s="208" t="s">
        <v>1136</v>
      </c>
      <c r="D269" s="224">
        <v>46436</v>
      </c>
      <c r="E269" s="208">
        <v>415</v>
      </c>
      <c r="F269" s="208">
        <v>418</v>
      </c>
      <c r="G269" s="222">
        <f t="shared" ref="G269:G332" si="9">F269-E269</f>
        <v>3</v>
      </c>
      <c r="H269" s="208"/>
      <c r="I269" s="208"/>
      <c r="J269" s="222">
        <f t="shared" si="8"/>
        <v>0</v>
      </c>
      <c r="K269" s="208"/>
      <c r="L269" s="208"/>
      <c r="M269" s="375"/>
      <c r="N269" s="218"/>
      <c r="O269" s="79"/>
      <c r="P269" s="77"/>
    </row>
    <row r="270" spans="1:16" ht="15.75" thickBot="1">
      <c r="A270" s="276" t="s">
        <v>762</v>
      </c>
      <c r="B270" s="208" t="s">
        <v>270</v>
      </c>
      <c r="C270" s="208" t="s">
        <v>1137</v>
      </c>
      <c r="D270" s="208"/>
      <c r="E270" s="208"/>
      <c r="F270" s="208"/>
      <c r="G270" s="222">
        <f t="shared" si="9"/>
        <v>0</v>
      </c>
      <c r="H270" s="208">
        <v>189</v>
      </c>
      <c r="I270" s="208">
        <v>190</v>
      </c>
      <c r="J270" s="222">
        <f t="shared" si="8"/>
        <v>1</v>
      </c>
      <c r="K270" s="223"/>
      <c r="L270" s="208"/>
      <c r="M270" s="376">
        <f>'ЭЭ в 1С'!G137</f>
        <v>158</v>
      </c>
      <c r="N270" s="102"/>
      <c r="O270" s="79"/>
      <c r="P270" s="77"/>
    </row>
    <row r="271" spans="1:16" s="181" customFormat="1" ht="15.75" collapsed="1" thickBot="1">
      <c r="A271" s="276" t="s">
        <v>762</v>
      </c>
      <c r="B271" s="208" t="s">
        <v>270</v>
      </c>
      <c r="C271" s="208" t="s">
        <v>1138</v>
      </c>
      <c r="D271" s="208"/>
      <c r="E271" s="208">
        <v>303</v>
      </c>
      <c r="F271" s="208">
        <v>306</v>
      </c>
      <c r="G271" s="222">
        <f t="shared" si="9"/>
        <v>3</v>
      </c>
      <c r="H271" s="208"/>
      <c r="I271" s="208"/>
      <c r="J271" s="222">
        <f t="shared" si="8"/>
        <v>0</v>
      </c>
      <c r="K271" s="208"/>
      <c r="L271" s="208"/>
      <c r="M271" s="375"/>
      <c r="N271" s="102"/>
      <c r="O271" s="79"/>
      <c r="P271" s="193"/>
    </row>
    <row r="272" spans="1:16" s="80" customFormat="1" ht="15.75" thickBot="1">
      <c r="A272" s="289" t="s">
        <v>763</v>
      </c>
      <c r="B272" s="208" t="s">
        <v>764</v>
      </c>
      <c r="C272" s="208" t="s">
        <v>1139</v>
      </c>
      <c r="D272" s="224">
        <v>46484</v>
      </c>
      <c r="E272" s="208"/>
      <c r="F272" s="208"/>
      <c r="G272" s="222">
        <f t="shared" si="9"/>
        <v>0</v>
      </c>
      <c r="H272" s="208">
        <v>184</v>
      </c>
      <c r="I272" s="208">
        <v>184</v>
      </c>
      <c r="J272" s="222">
        <f t="shared" si="8"/>
        <v>0</v>
      </c>
      <c r="K272" s="223"/>
      <c r="L272" s="208"/>
      <c r="M272" s="376">
        <f>'ЭЭ в 1С'!G138</f>
        <v>11</v>
      </c>
      <c r="N272" s="102"/>
      <c r="O272" s="79"/>
      <c r="P272" s="75"/>
    </row>
    <row r="273" spans="1:16" s="80" customFormat="1" ht="15.75" thickBot="1">
      <c r="A273" s="289" t="s">
        <v>763</v>
      </c>
      <c r="B273" s="208" t="s">
        <v>764</v>
      </c>
      <c r="C273" s="208" t="s">
        <v>1140</v>
      </c>
      <c r="D273" s="224">
        <v>46484</v>
      </c>
      <c r="E273" s="208">
        <v>219</v>
      </c>
      <c r="F273" s="208">
        <v>219</v>
      </c>
      <c r="G273" s="222">
        <f t="shared" si="9"/>
        <v>0</v>
      </c>
      <c r="H273" s="208"/>
      <c r="I273" s="208"/>
      <c r="J273" s="222">
        <f t="shared" si="8"/>
        <v>0</v>
      </c>
      <c r="K273" s="208"/>
      <c r="L273" s="208"/>
      <c r="M273" s="375"/>
      <c r="N273" s="102"/>
      <c r="O273" s="79"/>
      <c r="P273" s="75"/>
    </row>
    <row r="274" spans="1:16" s="181" customFormat="1" ht="15.75" thickBot="1">
      <c r="A274" s="276" t="s">
        <v>765</v>
      </c>
      <c r="B274" s="208" t="s">
        <v>133</v>
      </c>
      <c r="C274" s="208" t="s">
        <v>1141</v>
      </c>
      <c r="D274" s="208"/>
      <c r="E274" s="208"/>
      <c r="F274" s="208"/>
      <c r="G274" s="222">
        <f t="shared" si="9"/>
        <v>0</v>
      </c>
      <c r="H274" s="208">
        <v>158</v>
      </c>
      <c r="I274" s="208">
        <v>158</v>
      </c>
      <c r="J274" s="222">
        <f t="shared" si="8"/>
        <v>0</v>
      </c>
      <c r="K274" s="223"/>
      <c r="L274" s="200">
        <v>141</v>
      </c>
      <c r="M274" s="376">
        <f>'ЭЭ в 1С'!G139</f>
        <v>119</v>
      </c>
      <c r="N274" s="281" t="s">
        <v>1448</v>
      </c>
      <c r="O274" s="79"/>
      <c r="P274" s="193"/>
    </row>
    <row r="275" spans="1:16" ht="15.75" thickBot="1">
      <c r="A275" s="276" t="s">
        <v>765</v>
      </c>
      <c r="B275" s="208" t="s">
        <v>133</v>
      </c>
      <c r="C275" s="208" t="s">
        <v>1142</v>
      </c>
      <c r="D275" s="208"/>
      <c r="E275" s="208">
        <v>241</v>
      </c>
      <c r="F275" s="208">
        <v>241</v>
      </c>
      <c r="G275" s="222">
        <f t="shared" si="9"/>
        <v>0</v>
      </c>
      <c r="H275" s="208"/>
      <c r="I275" s="208"/>
      <c r="J275" s="222">
        <f t="shared" si="8"/>
        <v>0</v>
      </c>
      <c r="K275" s="208"/>
      <c r="L275" s="200">
        <v>217</v>
      </c>
      <c r="M275" s="375"/>
      <c r="N275" s="102"/>
      <c r="O275" s="79"/>
      <c r="P275" s="77"/>
    </row>
    <row r="276" spans="1:16" ht="15.75" thickBot="1">
      <c r="A276" s="276" t="s">
        <v>766</v>
      </c>
      <c r="B276" s="208" t="s">
        <v>134</v>
      </c>
      <c r="C276" s="208" t="s">
        <v>1143</v>
      </c>
      <c r="D276" s="208"/>
      <c r="E276" s="208"/>
      <c r="F276" s="208"/>
      <c r="G276" s="222">
        <f t="shared" si="9"/>
        <v>0</v>
      </c>
      <c r="H276" s="208">
        <v>573</v>
      </c>
      <c r="I276" s="208">
        <v>574</v>
      </c>
      <c r="J276" s="222">
        <f t="shared" si="8"/>
        <v>1</v>
      </c>
      <c r="K276" s="223"/>
      <c r="L276" s="208"/>
      <c r="M276" s="376">
        <f>'ЭЭ в 1С'!G140</f>
        <v>96</v>
      </c>
      <c r="N276" s="281" t="s">
        <v>1447</v>
      </c>
      <c r="O276" s="79"/>
      <c r="P276" s="77"/>
    </row>
    <row r="277" spans="1:16" s="82" customFormat="1" ht="15.75" collapsed="1" thickBot="1">
      <c r="A277" s="276" t="s">
        <v>766</v>
      </c>
      <c r="B277" s="208" t="s">
        <v>134</v>
      </c>
      <c r="C277" s="208" t="s">
        <v>1144</v>
      </c>
      <c r="D277" s="208"/>
      <c r="E277" s="208">
        <v>561</v>
      </c>
      <c r="F277" s="208">
        <v>562</v>
      </c>
      <c r="G277" s="222">
        <f t="shared" si="9"/>
        <v>1</v>
      </c>
      <c r="H277" s="208"/>
      <c r="I277" s="208"/>
      <c r="J277" s="222">
        <f t="shared" si="8"/>
        <v>0</v>
      </c>
      <c r="K277" s="208"/>
      <c r="L277" s="208"/>
      <c r="M277" s="375"/>
      <c r="N277" s="102"/>
      <c r="O277" s="79"/>
      <c r="P277" s="79"/>
    </row>
    <row r="278" spans="1:16" ht="15.75" thickBot="1">
      <c r="A278" s="289" t="s">
        <v>767</v>
      </c>
      <c r="B278" s="208" t="s">
        <v>312</v>
      </c>
      <c r="C278" s="208" t="s">
        <v>1145</v>
      </c>
      <c r="D278" s="208"/>
      <c r="E278" s="208"/>
      <c r="F278" s="208"/>
      <c r="G278" s="222">
        <f t="shared" si="9"/>
        <v>0</v>
      </c>
      <c r="H278" s="208">
        <v>288</v>
      </c>
      <c r="I278" s="208">
        <v>300</v>
      </c>
      <c r="J278" s="222">
        <f t="shared" si="8"/>
        <v>12</v>
      </c>
      <c r="K278" s="223"/>
      <c r="L278" s="208"/>
      <c r="M278" s="376">
        <f>'ЭЭ в 1С'!G141</f>
        <v>108</v>
      </c>
      <c r="N278" s="102"/>
      <c r="O278" s="79"/>
      <c r="P278" s="77"/>
    </row>
    <row r="279" spans="1:16" ht="15.75" thickBot="1">
      <c r="A279" s="289" t="s">
        <v>767</v>
      </c>
      <c r="B279" s="208" t="s">
        <v>312</v>
      </c>
      <c r="C279" s="208" t="s">
        <v>1146</v>
      </c>
      <c r="D279" s="208"/>
      <c r="E279" s="208">
        <v>459</v>
      </c>
      <c r="F279" s="208">
        <v>462</v>
      </c>
      <c r="G279" s="222">
        <f t="shared" si="9"/>
        <v>3</v>
      </c>
      <c r="H279" s="208"/>
      <c r="I279" s="208"/>
      <c r="J279" s="222">
        <f t="shared" si="8"/>
        <v>0</v>
      </c>
      <c r="K279" s="208"/>
      <c r="L279" s="208"/>
      <c r="M279" s="375"/>
      <c r="N279" s="102"/>
      <c r="O279" s="79"/>
      <c r="P279" s="77"/>
    </row>
    <row r="280" spans="1:16" s="176" customFormat="1" ht="15.75" collapsed="1" thickBot="1">
      <c r="A280" s="289" t="s">
        <v>768</v>
      </c>
      <c r="B280" s="208" t="s">
        <v>136</v>
      </c>
      <c r="C280" s="208" t="s">
        <v>1147</v>
      </c>
      <c r="D280" s="224">
        <v>46756</v>
      </c>
      <c r="E280" s="208"/>
      <c r="F280" s="208"/>
      <c r="G280" s="222">
        <f t="shared" si="9"/>
        <v>0</v>
      </c>
      <c r="H280" s="208">
        <v>242</v>
      </c>
      <c r="I280" s="208">
        <v>244</v>
      </c>
      <c r="J280" s="222">
        <f t="shared" si="8"/>
        <v>2</v>
      </c>
      <c r="K280" s="223"/>
      <c r="L280" s="208"/>
      <c r="M280" s="376">
        <f>'ЭЭ в 1С'!G142</f>
        <v>75</v>
      </c>
      <c r="N280" s="102"/>
      <c r="O280" s="79"/>
      <c r="P280" s="175"/>
    </row>
    <row r="281" spans="1:16" s="80" customFormat="1" ht="15.75" thickBot="1">
      <c r="A281" s="289" t="s">
        <v>768</v>
      </c>
      <c r="B281" s="208" t="s">
        <v>136</v>
      </c>
      <c r="C281" s="208" t="s">
        <v>1148</v>
      </c>
      <c r="D281" s="224">
        <v>46756</v>
      </c>
      <c r="E281" s="208">
        <v>275</v>
      </c>
      <c r="F281" s="208">
        <v>278</v>
      </c>
      <c r="G281" s="222">
        <f t="shared" si="9"/>
        <v>3</v>
      </c>
      <c r="H281" s="208"/>
      <c r="I281" s="208"/>
      <c r="J281" s="222">
        <f t="shared" si="8"/>
        <v>0</v>
      </c>
      <c r="K281" s="208"/>
      <c r="L281" s="208"/>
      <c r="M281" s="375"/>
      <c r="N281" s="102"/>
      <c r="O281" s="79"/>
      <c r="P281" s="75"/>
    </row>
    <row r="282" spans="1:16" s="80" customFormat="1" ht="15.75" thickBot="1">
      <c r="A282" s="276" t="s">
        <v>769</v>
      </c>
      <c r="B282" s="208" t="s">
        <v>252</v>
      </c>
      <c r="C282" s="208" t="s">
        <v>1149</v>
      </c>
      <c r="D282" s="224">
        <v>46679</v>
      </c>
      <c r="E282" s="208">
        <v>662</v>
      </c>
      <c r="F282" s="208">
        <v>662</v>
      </c>
      <c r="G282" s="222">
        <f t="shared" si="9"/>
        <v>0</v>
      </c>
      <c r="H282" s="208"/>
      <c r="I282" s="208"/>
      <c r="J282" s="222">
        <f t="shared" si="8"/>
        <v>0</v>
      </c>
      <c r="K282" s="223"/>
      <c r="L282" s="208"/>
      <c r="M282" s="376">
        <f>'ЭЭ в 1С'!G143</f>
        <v>45</v>
      </c>
      <c r="N282" s="102"/>
      <c r="O282" s="79"/>
      <c r="P282" s="75"/>
    </row>
    <row r="283" spans="1:16" s="82" customFormat="1" ht="15.75" thickBot="1">
      <c r="A283" s="276" t="s">
        <v>769</v>
      </c>
      <c r="B283" s="208" t="s">
        <v>252</v>
      </c>
      <c r="C283" s="208" t="s">
        <v>1150</v>
      </c>
      <c r="D283" s="224">
        <v>46679</v>
      </c>
      <c r="E283" s="208"/>
      <c r="F283" s="208"/>
      <c r="G283" s="222">
        <f t="shared" si="9"/>
        <v>0</v>
      </c>
      <c r="H283" s="208">
        <v>403</v>
      </c>
      <c r="I283" s="208">
        <v>403</v>
      </c>
      <c r="J283" s="222">
        <f t="shared" si="8"/>
        <v>0</v>
      </c>
      <c r="K283" s="208"/>
      <c r="L283" s="208"/>
      <c r="M283" s="375"/>
      <c r="N283" s="102"/>
      <c r="O283" s="79"/>
      <c r="P283" s="79"/>
    </row>
    <row r="284" spans="1:16" s="80" customFormat="1" ht="15.75" thickBot="1">
      <c r="A284" s="276" t="s">
        <v>770</v>
      </c>
      <c r="B284" s="208" t="s">
        <v>138</v>
      </c>
      <c r="C284" s="208" t="s">
        <v>1151</v>
      </c>
      <c r="D284" s="208"/>
      <c r="E284" s="208"/>
      <c r="F284" s="208"/>
      <c r="G284" s="222">
        <f t="shared" si="9"/>
        <v>0</v>
      </c>
      <c r="H284" s="208">
        <v>270</v>
      </c>
      <c r="I284" s="208">
        <v>271</v>
      </c>
      <c r="J284" s="222">
        <f t="shared" si="8"/>
        <v>1</v>
      </c>
      <c r="K284" s="223"/>
      <c r="L284" s="208"/>
      <c r="M284" s="376">
        <f>'ЭЭ в 1С'!G144</f>
        <v>142</v>
      </c>
      <c r="N284" s="266" t="s">
        <v>1456</v>
      </c>
      <c r="O284" s="79"/>
      <c r="P284" s="75"/>
    </row>
    <row r="285" spans="1:16" s="80" customFormat="1" ht="15.75" thickBot="1">
      <c r="A285" s="276" t="s">
        <v>770</v>
      </c>
      <c r="B285" s="208" t="s">
        <v>138</v>
      </c>
      <c r="C285" s="208" t="s">
        <v>1152</v>
      </c>
      <c r="D285" s="208"/>
      <c r="E285" s="208">
        <v>355</v>
      </c>
      <c r="F285" s="208">
        <v>356</v>
      </c>
      <c r="G285" s="222">
        <f t="shared" si="9"/>
        <v>1</v>
      </c>
      <c r="H285" s="208"/>
      <c r="I285" s="208"/>
      <c r="J285" s="222">
        <f t="shared" si="8"/>
        <v>0</v>
      </c>
      <c r="K285" s="208"/>
      <c r="L285" s="208"/>
      <c r="M285" s="375"/>
      <c r="N285" s="102"/>
      <c r="O285" s="79"/>
      <c r="P285" s="75"/>
    </row>
    <row r="286" spans="1:16" s="181" customFormat="1" ht="15.75" thickBot="1">
      <c r="A286" s="289" t="s">
        <v>771</v>
      </c>
      <c r="B286" s="208" t="s">
        <v>139</v>
      </c>
      <c r="C286" s="208" t="s">
        <v>1153</v>
      </c>
      <c r="D286" s="208"/>
      <c r="E286" s="208"/>
      <c r="F286" s="208"/>
      <c r="G286" s="222">
        <f t="shared" si="9"/>
        <v>0</v>
      </c>
      <c r="H286" s="208">
        <v>187</v>
      </c>
      <c r="I286" s="208">
        <v>195</v>
      </c>
      <c r="J286" s="222">
        <f t="shared" si="8"/>
        <v>8</v>
      </c>
      <c r="K286" s="223"/>
      <c r="L286" s="208"/>
      <c r="M286" s="376">
        <f>'ЭЭ в 1С'!G145</f>
        <v>216</v>
      </c>
      <c r="N286" s="218"/>
      <c r="O286" s="79"/>
      <c r="P286" s="193"/>
    </row>
    <row r="287" spans="1:16" ht="15.75" thickBot="1">
      <c r="A287" s="289" t="s">
        <v>771</v>
      </c>
      <c r="B287" s="208" t="s">
        <v>139</v>
      </c>
      <c r="C287" s="208" t="s">
        <v>1154</v>
      </c>
      <c r="D287" s="208"/>
      <c r="E287" s="208">
        <v>327</v>
      </c>
      <c r="F287" s="208">
        <v>343</v>
      </c>
      <c r="G287" s="222">
        <f t="shared" si="9"/>
        <v>16</v>
      </c>
      <c r="H287" s="208"/>
      <c r="I287" s="208"/>
      <c r="J287" s="222">
        <f t="shared" si="8"/>
        <v>0</v>
      </c>
      <c r="K287" s="208"/>
      <c r="L287" s="208"/>
      <c r="M287" s="375"/>
      <c r="N287" s="102"/>
      <c r="O287" s="79"/>
      <c r="P287" s="77"/>
    </row>
    <row r="288" spans="1:16" ht="15.75" thickBot="1">
      <c r="A288" s="276" t="s">
        <v>772</v>
      </c>
      <c r="B288" s="208" t="s">
        <v>140</v>
      </c>
      <c r="C288" s="208" t="s">
        <v>1155</v>
      </c>
      <c r="D288" s="208"/>
      <c r="E288" s="208"/>
      <c r="F288" s="208"/>
      <c r="G288" s="222">
        <f t="shared" si="9"/>
        <v>0</v>
      </c>
      <c r="H288" s="208">
        <v>71</v>
      </c>
      <c r="I288" s="208">
        <v>71</v>
      </c>
      <c r="J288" s="222">
        <f t="shared" si="8"/>
        <v>0</v>
      </c>
      <c r="K288" s="223"/>
      <c r="L288" s="208"/>
      <c r="M288" s="376">
        <f>'ЭЭ в 1С'!G146</f>
        <v>0</v>
      </c>
      <c r="N288" s="102"/>
      <c r="O288" s="79"/>
      <c r="P288" s="77"/>
    </row>
    <row r="289" spans="1:18" s="181" customFormat="1" ht="15.75" collapsed="1" thickBot="1">
      <c r="A289" s="276" t="s">
        <v>772</v>
      </c>
      <c r="B289" s="208" t="s">
        <v>140</v>
      </c>
      <c r="C289" s="208" t="s">
        <v>1156</v>
      </c>
      <c r="D289" s="208"/>
      <c r="E289" s="208">
        <v>115</v>
      </c>
      <c r="F289" s="208">
        <v>115</v>
      </c>
      <c r="G289" s="222">
        <f t="shared" si="9"/>
        <v>0</v>
      </c>
      <c r="H289" s="208"/>
      <c r="I289" s="208"/>
      <c r="J289" s="222">
        <f t="shared" si="8"/>
        <v>0</v>
      </c>
      <c r="K289" s="208"/>
      <c r="L289" s="208"/>
      <c r="M289" s="375"/>
      <c r="N289" s="102"/>
      <c r="O289" s="79"/>
      <c r="P289" s="193"/>
    </row>
    <row r="290" spans="1:18" ht="15.75" thickBot="1">
      <c r="A290" s="289" t="s">
        <v>773</v>
      </c>
      <c r="B290" s="208" t="s">
        <v>774</v>
      </c>
      <c r="C290" s="208" t="s">
        <v>1157</v>
      </c>
      <c r="D290" s="208"/>
      <c r="E290" s="208"/>
      <c r="F290" s="208"/>
      <c r="G290" s="222">
        <f t="shared" si="9"/>
        <v>0</v>
      </c>
      <c r="H290" s="208">
        <v>240</v>
      </c>
      <c r="I290" s="208">
        <v>243</v>
      </c>
      <c r="J290" s="222">
        <f t="shared" si="8"/>
        <v>3</v>
      </c>
      <c r="K290" s="223"/>
      <c r="L290" s="208"/>
      <c r="M290" s="376">
        <f>'ЭЭ в 1С'!G147</f>
        <v>127</v>
      </c>
      <c r="N290" s="102"/>
      <c r="O290" s="79"/>
      <c r="P290" s="77"/>
      <c r="R290" s="72" t="s">
        <v>267</v>
      </c>
    </row>
    <row r="291" spans="1:18" ht="15.75" thickBot="1">
      <c r="A291" s="289" t="s">
        <v>773</v>
      </c>
      <c r="B291" s="208" t="s">
        <v>774</v>
      </c>
      <c r="C291" s="208" t="s">
        <v>1158</v>
      </c>
      <c r="D291" s="208"/>
      <c r="E291" s="208">
        <v>404</v>
      </c>
      <c r="F291" s="208">
        <v>410</v>
      </c>
      <c r="G291" s="222">
        <f t="shared" si="9"/>
        <v>6</v>
      </c>
      <c r="H291" s="208"/>
      <c r="I291" s="208"/>
      <c r="J291" s="222">
        <f t="shared" si="8"/>
        <v>0</v>
      </c>
      <c r="K291" s="208"/>
      <c r="L291" s="208"/>
      <c r="M291" s="375"/>
      <c r="N291" s="102"/>
      <c r="O291" s="79"/>
      <c r="P291" s="77"/>
    </row>
    <row r="292" spans="1:18" s="176" customFormat="1" ht="15.75" collapsed="1" thickBot="1">
      <c r="A292" s="289" t="s">
        <v>775</v>
      </c>
      <c r="B292" s="208" t="s">
        <v>142</v>
      </c>
      <c r="C292" s="208">
        <v>210582521</v>
      </c>
      <c r="D292" s="224">
        <v>46738</v>
      </c>
      <c r="E292" s="208">
        <v>74</v>
      </c>
      <c r="F292" s="208">
        <v>78</v>
      </c>
      <c r="G292" s="222">
        <f t="shared" si="9"/>
        <v>4</v>
      </c>
      <c r="H292" s="208"/>
      <c r="I292" s="208"/>
      <c r="J292" s="222">
        <f t="shared" si="8"/>
        <v>0</v>
      </c>
      <c r="K292" s="223"/>
      <c r="L292" s="208"/>
      <c r="M292" s="376">
        <f>'ЭЭ в 1С'!G148</f>
        <v>213</v>
      </c>
      <c r="N292" s="218"/>
      <c r="O292" s="79"/>
      <c r="P292" s="179"/>
    </row>
    <row r="293" spans="1:18" s="80" customFormat="1" ht="15.75" thickBot="1">
      <c r="A293" s="289" t="s">
        <v>775</v>
      </c>
      <c r="B293" s="208" t="s">
        <v>142</v>
      </c>
      <c r="C293" s="208" t="s">
        <v>1368</v>
      </c>
      <c r="D293" s="208" t="s">
        <v>1369</v>
      </c>
      <c r="E293" s="208"/>
      <c r="F293" s="208"/>
      <c r="G293" s="222">
        <f t="shared" si="9"/>
        <v>0</v>
      </c>
      <c r="H293" s="208">
        <v>85</v>
      </c>
      <c r="I293" s="208">
        <v>88</v>
      </c>
      <c r="J293" s="222">
        <f t="shared" si="8"/>
        <v>3</v>
      </c>
      <c r="K293" s="208"/>
      <c r="L293" s="208"/>
      <c r="M293" s="375"/>
      <c r="N293" s="102"/>
      <c r="O293" s="79"/>
      <c r="P293" s="75"/>
    </row>
    <row r="294" spans="1:18" s="80" customFormat="1" ht="15.75" thickBot="1">
      <c r="A294" s="276" t="s">
        <v>776</v>
      </c>
      <c r="B294" s="208" t="s">
        <v>143</v>
      </c>
      <c r="C294" s="208" t="s">
        <v>1159</v>
      </c>
      <c r="D294" s="208"/>
      <c r="E294" s="208"/>
      <c r="F294" s="208"/>
      <c r="G294" s="222">
        <f t="shared" si="9"/>
        <v>0</v>
      </c>
      <c r="H294" s="208">
        <v>273</v>
      </c>
      <c r="I294" s="208">
        <v>275</v>
      </c>
      <c r="J294" s="222">
        <f t="shared" si="8"/>
        <v>2</v>
      </c>
      <c r="K294" s="223"/>
      <c r="L294" s="208"/>
      <c r="M294" s="376">
        <f>'ЭЭ в 1С'!G149</f>
        <v>363</v>
      </c>
      <c r="N294" s="102"/>
      <c r="O294" s="79"/>
      <c r="P294" s="75"/>
    </row>
    <row r="295" spans="1:18" s="181" customFormat="1" ht="15.75" thickBot="1">
      <c r="A295" s="276" t="s">
        <v>776</v>
      </c>
      <c r="B295" s="208" t="s">
        <v>143</v>
      </c>
      <c r="C295" s="208" t="s">
        <v>1160</v>
      </c>
      <c r="D295" s="208"/>
      <c r="E295" s="208">
        <v>526</v>
      </c>
      <c r="F295" s="208">
        <v>530</v>
      </c>
      <c r="G295" s="222">
        <f t="shared" si="9"/>
        <v>4</v>
      </c>
      <c r="H295" s="208"/>
      <c r="I295" s="208"/>
      <c r="J295" s="222">
        <f t="shared" si="8"/>
        <v>0</v>
      </c>
      <c r="K295" s="208"/>
      <c r="L295" s="208"/>
      <c r="M295" s="375"/>
      <c r="N295" s="218"/>
      <c r="O295" s="79"/>
      <c r="P295" s="193"/>
    </row>
    <row r="296" spans="1:18" s="80" customFormat="1" ht="15.75" thickBot="1">
      <c r="A296" s="289" t="s">
        <v>777</v>
      </c>
      <c r="B296" s="208" t="s">
        <v>778</v>
      </c>
      <c r="C296" s="208" t="s">
        <v>1161</v>
      </c>
      <c r="D296" s="208"/>
      <c r="E296" s="208"/>
      <c r="F296" s="208"/>
      <c r="G296" s="222">
        <f t="shared" si="9"/>
        <v>0</v>
      </c>
      <c r="H296" s="208">
        <v>171</v>
      </c>
      <c r="I296" s="208">
        <v>173</v>
      </c>
      <c r="J296" s="222">
        <f t="shared" si="8"/>
        <v>2</v>
      </c>
      <c r="K296" s="223"/>
      <c r="L296" s="208"/>
      <c r="M296" s="376">
        <f>'ЭЭ в 1С'!G150</f>
        <v>219</v>
      </c>
      <c r="N296" s="102"/>
      <c r="O296" s="79"/>
      <c r="P296" s="75"/>
    </row>
    <row r="297" spans="1:18" s="80" customFormat="1" ht="15.75" thickBot="1">
      <c r="A297" s="289" t="s">
        <v>777</v>
      </c>
      <c r="B297" s="208" t="s">
        <v>778</v>
      </c>
      <c r="C297" s="208" t="s">
        <v>1162</v>
      </c>
      <c r="D297" s="208"/>
      <c r="E297" s="208">
        <v>312</v>
      </c>
      <c r="F297" s="208">
        <v>318</v>
      </c>
      <c r="G297" s="222">
        <f t="shared" si="9"/>
        <v>6</v>
      </c>
      <c r="H297" s="208"/>
      <c r="I297" s="208"/>
      <c r="J297" s="222">
        <f t="shared" si="8"/>
        <v>0</v>
      </c>
      <c r="K297" s="208"/>
      <c r="L297" s="208"/>
      <c r="M297" s="375"/>
      <c r="N297" s="102"/>
      <c r="O297" s="79"/>
      <c r="P297" s="75"/>
    </row>
    <row r="298" spans="1:18" s="82" customFormat="1" ht="15.75" thickBot="1">
      <c r="A298" s="289" t="s">
        <v>779</v>
      </c>
      <c r="B298" s="208" t="s">
        <v>144</v>
      </c>
      <c r="C298" s="208" t="s">
        <v>1163</v>
      </c>
      <c r="D298" s="208"/>
      <c r="E298" s="208"/>
      <c r="F298" s="208"/>
      <c r="G298" s="222">
        <f t="shared" si="9"/>
        <v>0</v>
      </c>
      <c r="H298" s="208">
        <v>161</v>
      </c>
      <c r="I298" s="208">
        <v>162</v>
      </c>
      <c r="J298" s="222">
        <f t="shared" si="8"/>
        <v>1</v>
      </c>
      <c r="K298" s="223"/>
      <c r="L298" s="208"/>
      <c r="M298" s="376">
        <f>'ЭЭ в 1С'!G151</f>
        <v>134</v>
      </c>
      <c r="N298" s="102"/>
      <c r="O298" s="79"/>
      <c r="P298" s="79"/>
    </row>
    <row r="299" spans="1:18" s="80" customFormat="1" ht="15.75" thickBot="1">
      <c r="A299" s="289" t="s">
        <v>779</v>
      </c>
      <c r="B299" s="208" t="s">
        <v>144</v>
      </c>
      <c r="C299" s="208" t="s">
        <v>1164</v>
      </c>
      <c r="D299" s="208"/>
      <c r="E299" s="208">
        <v>264</v>
      </c>
      <c r="F299" s="208">
        <v>266</v>
      </c>
      <c r="G299" s="222">
        <f t="shared" si="9"/>
        <v>2</v>
      </c>
      <c r="H299" s="208"/>
      <c r="I299" s="208"/>
      <c r="J299" s="222">
        <f t="shared" si="8"/>
        <v>0</v>
      </c>
      <c r="K299" s="208"/>
      <c r="L299" s="208"/>
      <c r="M299" s="375"/>
      <c r="N299" s="102"/>
      <c r="O299" s="79"/>
      <c r="P299" s="75"/>
    </row>
    <row r="300" spans="1:18" s="80" customFormat="1" ht="15.75" thickBot="1">
      <c r="A300" s="289" t="s">
        <v>780</v>
      </c>
      <c r="B300" s="208" t="s">
        <v>145</v>
      </c>
      <c r="C300" s="208" t="s">
        <v>1165</v>
      </c>
      <c r="D300" s="224">
        <v>47136</v>
      </c>
      <c r="E300" s="208"/>
      <c r="F300" s="208"/>
      <c r="G300" s="222">
        <f t="shared" si="9"/>
        <v>0</v>
      </c>
      <c r="H300" s="208">
        <v>37</v>
      </c>
      <c r="I300" s="208">
        <v>37</v>
      </c>
      <c r="J300" s="222">
        <f t="shared" si="8"/>
        <v>0</v>
      </c>
      <c r="K300" s="223"/>
      <c r="L300" s="208"/>
      <c r="M300" s="376">
        <f>'ЭЭ в 1С'!G152</f>
        <v>55</v>
      </c>
      <c r="N300" s="102"/>
      <c r="O300" s="79"/>
      <c r="P300" s="75"/>
    </row>
    <row r="301" spans="1:18" s="80" customFormat="1" ht="15.75" thickBot="1">
      <c r="A301" s="289" t="s">
        <v>780</v>
      </c>
      <c r="B301" s="208" t="s">
        <v>145</v>
      </c>
      <c r="C301" s="208" t="s">
        <v>1166</v>
      </c>
      <c r="D301" s="224">
        <v>47136</v>
      </c>
      <c r="E301" s="208">
        <v>40</v>
      </c>
      <c r="F301" s="208">
        <v>40</v>
      </c>
      <c r="G301" s="222">
        <f t="shared" si="9"/>
        <v>0</v>
      </c>
      <c r="H301" s="208"/>
      <c r="I301" s="208"/>
      <c r="J301" s="222">
        <f t="shared" si="8"/>
        <v>0</v>
      </c>
      <c r="K301" s="208"/>
      <c r="L301" s="208"/>
      <c r="M301" s="375"/>
      <c r="N301" s="218"/>
      <c r="O301" s="79"/>
      <c r="P301" s="75"/>
    </row>
    <row r="302" spans="1:18" ht="15.75" thickBot="1">
      <c r="A302" s="289" t="s">
        <v>781</v>
      </c>
      <c r="B302" s="208" t="s">
        <v>782</v>
      </c>
      <c r="C302" s="208" t="s">
        <v>1167</v>
      </c>
      <c r="D302" s="208"/>
      <c r="E302" s="208"/>
      <c r="F302" s="208"/>
      <c r="G302" s="222">
        <f t="shared" si="9"/>
        <v>0</v>
      </c>
      <c r="H302" s="208">
        <v>257</v>
      </c>
      <c r="I302" s="208">
        <v>257</v>
      </c>
      <c r="J302" s="222">
        <f t="shared" si="8"/>
        <v>0</v>
      </c>
      <c r="K302" s="223"/>
      <c r="L302" s="208"/>
      <c r="M302" s="376">
        <f>'ЭЭ в 1С'!G153</f>
        <v>151</v>
      </c>
      <c r="N302" s="102"/>
      <c r="O302" s="79"/>
      <c r="P302" s="77"/>
    </row>
    <row r="303" spans="1:18" ht="15.75" thickBot="1">
      <c r="A303" s="289" t="s">
        <v>781</v>
      </c>
      <c r="B303" s="208" t="s">
        <v>782</v>
      </c>
      <c r="C303" s="208" t="s">
        <v>1168</v>
      </c>
      <c r="D303" s="208"/>
      <c r="E303" s="208">
        <v>289</v>
      </c>
      <c r="F303" s="208">
        <v>289</v>
      </c>
      <c r="G303" s="222">
        <f t="shared" si="9"/>
        <v>0</v>
      </c>
      <c r="H303" s="208"/>
      <c r="I303" s="208"/>
      <c r="J303" s="222">
        <f t="shared" si="8"/>
        <v>0</v>
      </c>
      <c r="K303" s="208"/>
      <c r="L303" s="208"/>
      <c r="M303" s="375"/>
      <c r="N303" s="102"/>
      <c r="O303" s="79"/>
      <c r="P303" s="77"/>
    </row>
    <row r="304" spans="1:18" s="181" customFormat="1" ht="15.75" collapsed="1" thickBot="1">
      <c r="A304" s="289" t="s">
        <v>783</v>
      </c>
      <c r="B304" s="208" t="s">
        <v>784</v>
      </c>
      <c r="C304" s="208" t="s">
        <v>1169</v>
      </c>
      <c r="D304" s="224">
        <v>47214</v>
      </c>
      <c r="E304" s="208"/>
      <c r="F304" s="208"/>
      <c r="G304" s="222">
        <f t="shared" si="9"/>
        <v>0</v>
      </c>
      <c r="H304" s="208">
        <v>173</v>
      </c>
      <c r="I304" s="208">
        <v>175</v>
      </c>
      <c r="J304" s="222">
        <f t="shared" si="8"/>
        <v>2</v>
      </c>
      <c r="K304" s="223"/>
      <c r="L304" s="208"/>
      <c r="M304" s="376">
        <f>'ЭЭ в 1С'!G154</f>
        <v>178</v>
      </c>
      <c r="N304" s="288" t="s">
        <v>1458</v>
      </c>
      <c r="O304" s="79"/>
      <c r="P304" s="193"/>
    </row>
    <row r="305" spans="1:16" ht="15.75" thickBot="1">
      <c r="A305" s="289" t="s">
        <v>783</v>
      </c>
      <c r="B305" s="208" t="s">
        <v>784</v>
      </c>
      <c r="C305" s="208" t="s">
        <v>1170</v>
      </c>
      <c r="D305" s="224">
        <v>47214</v>
      </c>
      <c r="E305" s="208">
        <v>303</v>
      </c>
      <c r="F305" s="208">
        <v>307</v>
      </c>
      <c r="G305" s="222">
        <f t="shared" si="9"/>
        <v>4</v>
      </c>
      <c r="H305" s="208"/>
      <c r="I305" s="208"/>
      <c r="J305" s="222">
        <f t="shared" si="8"/>
        <v>0</v>
      </c>
      <c r="K305" s="208"/>
      <c r="L305" s="208"/>
      <c r="M305" s="375"/>
      <c r="N305" s="102"/>
      <c r="O305" s="79"/>
      <c r="P305" s="77"/>
    </row>
    <row r="306" spans="1:16" ht="15.75" thickBot="1">
      <c r="A306" s="289" t="s">
        <v>785</v>
      </c>
      <c r="B306" s="208" t="s">
        <v>148</v>
      </c>
      <c r="C306" s="208" t="s">
        <v>1171</v>
      </c>
      <c r="D306" s="208"/>
      <c r="E306" s="208"/>
      <c r="F306" s="208"/>
      <c r="G306" s="222">
        <f t="shared" si="9"/>
        <v>0</v>
      </c>
      <c r="H306" s="208">
        <v>128</v>
      </c>
      <c r="I306" s="208">
        <v>130</v>
      </c>
      <c r="J306" s="222">
        <f t="shared" si="8"/>
        <v>2</v>
      </c>
      <c r="K306" s="223"/>
      <c r="L306" s="208"/>
      <c r="M306" s="376">
        <f>'ЭЭ в 1С'!G155</f>
        <v>59</v>
      </c>
      <c r="N306" s="102"/>
      <c r="O306" s="79"/>
      <c r="P306" s="77"/>
    </row>
    <row r="307" spans="1:16" s="82" customFormat="1" ht="15.75" collapsed="1" thickBot="1">
      <c r="A307" s="289" t="s">
        <v>785</v>
      </c>
      <c r="B307" s="208" t="s">
        <v>148</v>
      </c>
      <c r="C307" s="208" t="s">
        <v>1172</v>
      </c>
      <c r="D307" s="208"/>
      <c r="E307" s="208">
        <v>120</v>
      </c>
      <c r="F307" s="208">
        <v>121</v>
      </c>
      <c r="G307" s="222">
        <f t="shared" si="9"/>
        <v>1</v>
      </c>
      <c r="H307" s="208"/>
      <c r="I307" s="208"/>
      <c r="J307" s="222">
        <f t="shared" si="8"/>
        <v>0</v>
      </c>
      <c r="K307" s="208"/>
      <c r="L307" s="208"/>
      <c r="M307" s="375"/>
      <c r="N307" s="102"/>
      <c r="O307" s="79"/>
      <c r="P307" s="79"/>
    </row>
    <row r="308" spans="1:16" s="80" customFormat="1" ht="15.75" thickBot="1">
      <c r="A308" s="289" t="s">
        <v>786</v>
      </c>
      <c r="B308" s="208" t="s">
        <v>149</v>
      </c>
      <c r="C308" s="208" t="s">
        <v>1173</v>
      </c>
      <c r="D308" s="208"/>
      <c r="E308" s="208"/>
      <c r="F308" s="208"/>
      <c r="G308" s="222">
        <f t="shared" si="9"/>
        <v>0</v>
      </c>
      <c r="H308" s="208">
        <v>22</v>
      </c>
      <c r="I308" s="208">
        <v>27</v>
      </c>
      <c r="J308" s="222">
        <f t="shared" si="8"/>
        <v>5</v>
      </c>
      <c r="K308" s="275"/>
      <c r="L308" s="208"/>
      <c r="M308" s="376">
        <f>'ЭЭ в 1С'!G156</f>
        <v>168</v>
      </c>
      <c r="N308" s="102"/>
      <c r="O308" s="79"/>
      <c r="P308" s="75"/>
    </row>
    <row r="309" spans="1:16" s="80" customFormat="1" ht="15.75" thickBot="1">
      <c r="A309" s="289" t="s">
        <v>786</v>
      </c>
      <c r="B309" s="208" t="s">
        <v>149</v>
      </c>
      <c r="C309" s="208" t="s">
        <v>1174</v>
      </c>
      <c r="D309" s="208"/>
      <c r="E309" s="208">
        <v>58</v>
      </c>
      <c r="F309" s="208">
        <v>70</v>
      </c>
      <c r="G309" s="222">
        <f t="shared" si="9"/>
        <v>12</v>
      </c>
      <c r="H309" s="208"/>
      <c r="I309" s="208"/>
      <c r="J309" s="222">
        <f t="shared" si="8"/>
        <v>0</v>
      </c>
      <c r="K309" s="208"/>
      <c r="L309" s="208"/>
      <c r="M309" s="375"/>
      <c r="N309" s="102"/>
      <c r="O309" s="79"/>
      <c r="P309" s="75"/>
    </row>
    <row r="310" spans="1:16" s="181" customFormat="1" ht="15.75" thickBot="1">
      <c r="A310" s="289" t="s">
        <v>787</v>
      </c>
      <c r="B310" s="208" t="s">
        <v>150</v>
      </c>
      <c r="C310" s="208" t="s">
        <v>1175</v>
      </c>
      <c r="D310" s="208"/>
      <c r="E310" s="208"/>
      <c r="F310" s="208"/>
      <c r="G310" s="222">
        <f t="shared" si="9"/>
        <v>0</v>
      </c>
      <c r="H310" s="208">
        <v>530</v>
      </c>
      <c r="I310" s="208">
        <v>535</v>
      </c>
      <c r="J310" s="222">
        <f t="shared" si="8"/>
        <v>5</v>
      </c>
      <c r="K310" s="223"/>
      <c r="L310" s="208"/>
      <c r="M310" s="376">
        <f>'ЭЭ в 1С'!G157</f>
        <v>365</v>
      </c>
      <c r="N310" s="218"/>
      <c r="O310" s="79"/>
      <c r="P310" s="180"/>
    </row>
    <row r="311" spans="1:16" s="80" customFormat="1" ht="15.75" thickBot="1">
      <c r="A311" s="289" t="s">
        <v>787</v>
      </c>
      <c r="B311" s="208" t="s">
        <v>150</v>
      </c>
      <c r="C311" s="208" t="s">
        <v>1176</v>
      </c>
      <c r="D311" s="208"/>
      <c r="E311" s="208">
        <v>840</v>
      </c>
      <c r="F311" s="208">
        <v>848</v>
      </c>
      <c r="G311" s="222">
        <f t="shared" si="9"/>
        <v>8</v>
      </c>
      <c r="H311" s="208"/>
      <c r="I311" s="208"/>
      <c r="J311" s="222">
        <f t="shared" si="8"/>
        <v>0</v>
      </c>
      <c r="K311" s="208"/>
      <c r="L311" s="208"/>
      <c r="M311" s="375"/>
      <c r="N311" s="102"/>
      <c r="O311" s="79"/>
      <c r="P311" s="75"/>
    </row>
    <row r="312" spans="1:16" s="80" customFormat="1" ht="15.75" thickBot="1">
      <c r="A312" s="289" t="s">
        <v>788</v>
      </c>
      <c r="B312" s="208" t="s">
        <v>356</v>
      </c>
      <c r="C312" s="208" t="s">
        <v>1177</v>
      </c>
      <c r="D312" s="208"/>
      <c r="E312" s="208"/>
      <c r="F312" s="208"/>
      <c r="G312" s="222">
        <f t="shared" si="9"/>
        <v>0</v>
      </c>
      <c r="H312" s="208">
        <v>218</v>
      </c>
      <c r="I312" s="208">
        <v>220</v>
      </c>
      <c r="J312" s="222">
        <f t="shared" si="8"/>
        <v>2</v>
      </c>
      <c r="K312" s="223"/>
      <c r="L312" s="208"/>
      <c r="M312" s="376">
        <f>'ЭЭ в 1С'!G158</f>
        <v>62</v>
      </c>
      <c r="N312" s="102"/>
      <c r="O312" s="79"/>
      <c r="P312" s="75"/>
    </row>
    <row r="313" spans="1:16" s="176" customFormat="1" ht="15.75" thickBot="1">
      <c r="A313" s="289" t="s">
        <v>788</v>
      </c>
      <c r="B313" s="208" t="s">
        <v>356</v>
      </c>
      <c r="C313" s="208" t="s">
        <v>1178</v>
      </c>
      <c r="D313" s="208"/>
      <c r="E313" s="208">
        <v>253</v>
      </c>
      <c r="F313" s="208">
        <v>256</v>
      </c>
      <c r="G313" s="222">
        <f t="shared" si="9"/>
        <v>3</v>
      </c>
      <c r="H313" s="208"/>
      <c r="I313" s="208"/>
      <c r="J313" s="222">
        <f t="shared" si="8"/>
        <v>0</v>
      </c>
      <c r="K313" s="208"/>
      <c r="L313" s="208"/>
      <c r="M313" s="375"/>
      <c r="N313" s="218"/>
      <c r="O313" s="79"/>
      <c r="P313" s="179"/>
    </row>
    <row r="314" spans="1:16" s="80" customFormat="1" ht="15.75" thickBot="1">
      <c r="A314" s="289" t="s">
        <v>789</v>
      </c>
      <c r="B314" s="208" t="s">
        <v>790</v>
      </c>
      <c r="C314" s="208" t="s">
        <v>1179</v>
      </c>
      <c r="D314" s="208"/>
      <c r="E314" s="208"/>
      <c r="F314" s="208"/>
      <c r="G314" s="222">
        <f t="shared" si="9"/>
        <v>0</v>
      </c>
      <c r="H314" s="208">
        <v>255</v>
      </c>
      <c r="I314" s="208">
        <v>255</v>
      </c>
      <c r="J314" s="222">
        <f t="shared" si="8"/>
        <v>0</v>
      </c>
      <c r="K314" s="223"/>
      <c r="L314" s="200">
        <v>251</v>
      </c>
      <c r="M314" s="376">
        <f>'ЭЭ в 1С'!G159</f>
        <v>163</v>
      </c>
      <c r="N314" s="102"/>
      <c r="O314" s="79"/>
      <c r="P314" s="75"/>
    </row>
    <row r="315" spans="1:16" s="80" customFormat="1" ht="15.75" thickBot="1">
      <c r="A315" s="289" t="s">
        <v>789</v>
      </c>
      <c r="B315" s="208" t="s">
        <v>790</v>
      </c>
      <c r="C315" s="208" t="s">
        <v>1180</v>
      </c>
      <c r="D315" s="208"/>
      <c r="E315" s="208">
        <v>351</v>
      </c>
      <c r="F315" s="208">
        <v>358</v>
      </c>
      <c r="G315" s="222">
        <f t="shared" si="9"/>
        <v>7</v>
      </c>
      <c r="H315" s="208"/>
      <c r="I315" s="208"/>
      <c r="J315" s="222">
        <f t="shared" si="8"/>
        <v>0</v>
      </c>
      <c r="K315" s="208"/>
      <c r="L315" s="208"/>
      <c r="M315" s="375"/>
      <c r="N315" s="102"/>
      <c r="O315" s="79"/>
      <c r="P315" s="75"/>
    </row>
    <row r="316" spans="1:16" s="181" customFormat="1" ht="15.75" thickBot="1">
      <c r="A316" s="276" t="s">
        <v>791</v>
      </c>
      <c r="B316" s="208" t="s">
        <v>346</v>
      </c>
      <c r="C316" s="208" t="s">
        <v>1181</v>
      </c>
      <c r="D316" s="208"/>
      <c r="E316" s="208"/>
      <c r="F316" s="208"/>
      <c r="G316" s="222">
        <f t="shared" si="9"/>
        <v>0</v>
      </c>
      <c r="H316" s="208">
        <v>322</v>
      </c>
      <c r="I316" s="208">
        <v>323</v>
      </c>
      <c r="J316" s="222">
        <f t="shared" si="8"/>
        <v>1</v>
      </c>
      <c r="K316" s="223"/>
      <c r="L316" s="208"/>
      <c r="M316" s="376">
        <f>'ЭЭ в 1С'!G160</f>
        <v>120</v>
      </c>
      <c r="N316" s="218"/>
      <c r="O316" s="79"/>
      <c r="P316" s="180"/>
    </row>
    <row r="317" spans="1:16" s="80" customFormat="1" ht="15.75" thickBot="1">
      <c r="A317" s="276" t="s">
        <v>791</v>
      </c>
      <c r="B317" s="208" t="s">
        <v>346</v>
      </c>
      <c r="C317" s="208" t="s">
        <v>1182</v>
      </c>
      <c r="D317" s="208"/>
      <c r="E317" s="208">
        <v>288</v>
      </c>
      <c r="F317" s="208">
        <v>290</v>
      </c>
      <c r="G317" s="222">
        <f t="shared" si="9"/>
        <v>2</v>
      </c>
      <c r="H317" s="208"/>
      <c r="I317" s="208"/>
      <c r="J317" s="222">
        <f t="shared" si="8"/>
        <v>0</v>
      </c>
      <c r="K317" s="208"/>
      <c r="L317" s="208"/>
      <c r="M317" s="375"/>
      <c r="N317" s="102"/>
      <c r="O317" s="79"/>
      <c r="P317" s="75"/>
    </row>
    <row r="318" spans="1:16" s="80" customFormat="1" ht="15.75" thickBot="1">
      <c r="A318" s="276" t="s">
        <v>792</v>
      </c>
      <c r="B318" s="208" t="s">
        <v>793</v>
      </c>
      <c r="C318" s="208" t="s">
        <v>1396</v>
      </c>
      <c r="D318" s="224">
        <v>46266</v>
      </c>
      <c r="E318" s="208"/>
      <c r="F318" s="208"/>
      <c r="G318" s="222">
        <f t="shared" si="9"/>
        <v>0</v>
      </c>
      <c r="H318" s="208">
        <v>93</v>
      </c>
      <c r="I318" s="208">
        <v>95</v>
      </c>
      <c r="J318" s="222">
        <f t="shared" si="8"/>
        <v>2</v>
      </c>
      <c r="K318" s="223"/>
      <c r="L318" s="208"/>
      <c r="M318" s="376">
        <f>'ЭЭ в 1С'!G161</f>
        <v>145</v>
      </c>
      <c r="N318" s="102"/>
      <c r="O318" s="79"/>
      <c r="P318" s="75"/>
    </row>
    <row r="319" spans="1:16" s="82" customFormat="1" ht="15.75" thickBot="1">
      <c r="A319" s="276" t="s">
        <v>792</v>
      </c>
      <c r="B319" s="208" t="s">
        <v>793</v>
      </c>
      <c r="C319" s="208" t="s">
        <v>1397</v>
      </c>
      <c r="D319" s="224">
        <v>46262</v>
      </c>
      <c r="E319" s="208">
        <v>126</v>
      </c>
      <c r="F319" s="208">
        <v>128</v>
      </c>
      <c r="G319" s="222">
        <f t="shared" si="9"/>
        <v>2</v>
      </c>
      <c r="H319" s="208"/>
      <c r="I319" s="208"/>
      <c r="J319" s="222">
        <f t="shared" si="8"/>
        <v>0</v>
      </c>
      <c r="K319" s="208"/>
      <c r="L319" s="208"/>
      <c r="M319" s="375"/>
      <c r="N319" s="218"/>
      <c r="O319" s="79"/>
      <c r="P319" s="79"/>
    </row>
    <row r="320" spans="1:16" s="80" customFormat="1" ht="15.75" thickBot="1">
      <c r="A320" s="289" t="s">
        <v>794</v>
      </c>
      <c r="B320" s="208" t="s">
        <v>271</v>
      </c>
      <c r="C320" s="208" t="s">
        <v>1183</v>
      </c>
      <c r="D320" s="208"/>
      <c r="E320" s="208"/>
      <c r="F320" s="208"/>
      <c r="G320" s="222">
        <f t="shared" si="9"/>
        <v>0</v>
      </c>
      <c r="H320" s="208">
        <v>79</v>
      </c>
      <c r="I320" s="208">
        <v>80</v>
      </c>
      <c r="J320" s="222">
        <f t="shared" si="8"/>
        <v>1</v>
      </c>
      <c r="K320" s="223"/>
      <c r="L320" s="208"/>
      <c r="M320" s="376">
        <f>'ЭЭ в 1С'!G162</f>
        <v>134</v>
      </c>
      <c r="N320" s="102"/>
      <c r="O320" s="79"/>
      <c r="P320" s="75"/>
    </row>
    <row r="321" spans="1:16" s="80" customFormat="1" ht="15.75" thickBot="1">
      <c r="A321" s="289" t="s">
        <v>794</v>
      </c>
      <c r="B321" s="208" t="s">
        <v>271</v>
      </c>
      <c r="C321" s="208" t="s">
        <v>1184</v>
      </c>
      <c r="D321" s="208"/>
      <c r="E321" s="208">
        <v>163</v>
      </c>
      <c r="F321" s="208">
        <v>165</v>
      </c>
      <c r="G321" s="222">
        <f t="shared" si="9"/>
        <v>2</v>
      </c>
      <c r="H321" s="208"/>
      <c r="I321" s="208"/>
      <c r="J321" s="222">
        <f t="shared" si="8"/>
        <v>0</v>
      </c>
      <c r="K321" s="208"/>
      <c r="L321" s="208"/>
      <c r="M321" s="375"/>
      <c r="N321" s="102"/>
      <c r="O321" s="79"/>
      <c r="P321" s="75"/>
    </row>
    <row r="322" spans="1:16" s="181" customFormat="1" ht="15.75" thickBot="1">
      <c r="A322" s="289" t="s">
        <v>795</v>
      </c>
      <c r="B322" s="208" t="s">
        <v>155</v>
      </c>
      <c r="C322" s="208" t="s">
        <v>1185</v>
      </c>
      <c r="D322" s="208" t="s">
        <v>1370</v>
      </c>
      <c r="E322" s="208"/>
      <c r="F322" s="208"/>
      <c r="G322" s="222">
        <f t="shared" si="9"/>
        <v>0</v>
      </c>
      <c r="H322" s="208">
        <v>580</v>
      </c>
      <c r="I322" s="208">
        <v>588</v>
      </c>
      <c r="J322" s="222">
        <f t="shared" si="8"/>
        <v>8</v>
      </c>
      <c r="K322" s="223"/>
      <c r="L322" s="208"/>
      <c r="M322" s="376">
        <f>'ЭЭ в 1С'!G163</f>
        <v>194</v>
      </c>
      <c r="N322" s="218"/>
      <c r="O322" s="79"/>
      <c r="P322" s="193"/>
    </row>
    <row r="323" spans="1:16" s="80" customFormat="1" ht="15.75" thickBot="1">
      <c r="A323" s="289" t="s">
        <v>795</v>
      </c>
      <c r="B323" s="208" t="s">
        <v>155</v>
      </c>
      <c r="C323" s="208" t="s">
        <v>1186</v>
      </c>
      <c r="D323" s="208" t="s">
        <v>1370</v>
      </c>
      <c r="E323" s="208">
        <v>635</v>
      </c>
      <c r="F323" s="208">
        <v>643</v>
      </c>
      <c r="G323" s="222">
        <f t="shared" si="9"/>
        <v>8</v>
      </c>
      <c r="H323" s="208"/>
      <c r="I323" s="208"/>
      <c r="J323" s="222">
        <f t="shared" si="8"/>
        <v>0</v>
      </c>
      <c r="K323" s="208"/>
      <c r="L323" s="208"/>
      <c r="M323" s="375"/>
      <c r="N323" s="102"/>
      <c r="O323" s="79"/>
      <c r="P323" s="75"/>
    </row>
    <row r="324" spans="1:16" s="80" customFormat="1" ht="15.75" thickBot="1">
      <c r="A324" s="276">
        <v>157</v>
      </c>
      <c r="B324" s="208" t="s">
        <v>156</v>
      </c>
      <c r="C324" s="208" t="s">
        <v>1187</v>
      </c>
      <c r="D324" s="224">
        <v>46470</v>
      </c>
      <c r="E324" s="208"/>
      <c r="F324" s="208"/>
      <c r="G324" s="222">
        <f t="shared" si="9"/>
        <v>0</v>
      </c>
      <c r="H324" s="208">
        <v>183</v>
      </c>
      <c r="I324" s="208">
        <v>183</v>
      </c>
      <c r="J324" s="222">
        <f t="shared" si="8"/>
        <v>0</v>
      </c>
      <c r="K324" s="223"/>
      <c r="L324" s="208"/>
      <c r="M324" s="376">
        <f>'ЭЭ в 1С'!G164</f>
        <v>0</v>
      </c>
      <c r="N324" s="102"/>
      <c r="O324" s="79"/>
      <c r="P324" s="75"/>
    </row>
    <row r="325" spans="1:16" s="148" customFormat="1" ht="15.75" thickBot="1">
      <c r="A325" s="276" t="s">
        <v>796</v>
      </c>
      <c r="B325" s="208" t="s">
        <v>156</v>
      </c>
      <c r="C325" s="208" t="s">
        <v>1188</v>
      </c>
      <c r="D325" s="224">
        <v>46470</v>
      </c>
      <c r="E325" s="208">
        <v>265</v>
      </c>
      <c r="F325" s="208">
        <v>265</v>
      </c>
      <c r="G325" s="222">
        <f t="shared" si="9"/>
        <v>0</v>
      </c>
      <c r="H325" s="208"/>
      <c r="I325" s="208"/>
      <c r="J325" s="222">
        <f t="shared" si="8"/>
        <v>0</v>
      </c>
      <c r="K325" s="208"/>
      <c r="L325" s="208"/>
      <c r="M325" s="375"/>
      <c r="N325" s="102"/>
      <c r="O325" s="79"/>
      <c r="P325" s="147"/>
    </row>
    <row r="326" spans="1:16" s="80" customFormat="1" ht="15.75" thickBot="1">
      <c r="A326" s="289" t="s">
        <v>797</v>
      </c>
      <c r="B326" s="208" t="s">
        <v>798</v>
      </c>
      <c r="C326" s="208" t="s">
        <v>1189</v>
      </c>
      <c r="D326" s="208"/>
      <c r="E326" s="208"/>
      <c r="F326" s="208"/>
      <c r="G326" s="222">
        <f t="shared" si="9"/>
        <v>0</v>
      </c>
      <c r="H326" s="208">
        <v>265</v>
      </c>
      <c r="I326" s="208">
        <v>267</v>
      </c>
      <c r="J326" s="222">
        <f t="shared" si="8"/>
        <v>2</v>
      </c>
      <c r="K326" s="223"/>
      <c r="L326" s="208"/>
      <c r="M326" s="376">
        <f>'ЭЭ в 1С'!G165</f>
        <v>55</v>
      </c>
      <c r="N326" s="102"/>
      <c r="O326" s="79"/>
      <c r="P326" s="75"/>
    </row>
    <row r="327" spans="1:16" s="80" customFormat="1" ht="15.75" thickBot="1">
      <c r="A327" s="289" t="s">
        <v>797</v>
      </c>
      <c r="B327" s="208" t="s">
        <v>798</v>
      </c>
      <c r="C327" s="208" t="s">
        <v>1190</v>
      </c>
      <c r="D327" s="208"/>
      <c r="E327" s="208">
        <v>474</v>
      </c>
      <c r="F327" s="208">
        <v>476</v>
      </c>
      <c r="G327" s="222">
        <f t="shared" si="9"/>
        <v>2</v>
      </c>
      <c r="H327" s="208"/>
      <c r="I327" s="208"/>
      <c r="J327" s="222">
        <f t="shared" si="8"/>
        <v>0</v>
      </c>
      <c r="K327" s="208"/>
      <c r="L327" s="208"/>
      <c r="M327" s="375"/>
      <c r="N327" s="102"/>
      <c r="O327" s="79"/>
      <c r="P327" s="75"/>
    </row>
    <row r="328" spans="1:16" s="181" customFormat="1" ht="15.75" thickBot="1">
      <c r="A328" s="276" t="s">
        <v>799</v>
      </c>
      <c r="B328" s="208" t="s">
        <v>800</v>
      </c>
      <c r="C328" s="208" t="s">
        <v>1191</v>
      </c>
      <c r="D328" s="208"/>
      <c r="E328" s="208"/>
      <c r="F328" s="208"/>
      <c r="G328" s="222">
        <f t="shared" si="9"/>
        <v>0</v>
      </c>
      <c r="H328" s="208">
        <v>79</v>
      </c>
      <c r="I328" s="208">
        <v>80</v>
      </c>
      <c r="J328" s="222">
        <f t="shared" si="8"/>
        <v>1</v>
      </c>
      <c r="K328" s="223"/>
      <c r="L328" s="208"/>
      <c r="M328" s="376">
        <f>'ЭЭ в 1С'!G166</f>
        <v>149</v>
      </c>
      <c r="N328" s="266" t="s">
        <v>1435</v>
      </c>
      <c r="O328" s="79"/>
      <c r="P328" s="180"/>
    </row>
    <row r="329" spans="1:16" s="80" customFormat="1" ht="15.75" thickBot="1">
      <c r="A329" s="276" t="s">
        <v>799</v>
      </c>
      <c r="B329" s="208" t="s">
        <v>800</v>
      </c>
      <c r="C329" s="208" t="s">
        <v>1192</v>
      </c>
      <c r="D329" s="208"/>
      <c r="E329" s="208">
        <v>155</v>
      </c>
      <c r="F329" s="208">
        <v>157</v>
      </c>
      <c r="G329" s="222">
        <f t="shared" si="9"/>
        <v>2</v>
      </c>
      <c r="H329" s="208"/>
      <c r="I329" s="208"/>
      <c r="J329" s="222">
        <f t="shared" si="8"/>
        <v>0</v>
      </c>
      <c r="K329" s="208"/>
      <c r="L329" s="208"/>
      <c r="M329" s="375"/>
      <c r="N329" s="102"/>
      <c r="O329" s="79"/>
      <c r="P329" s="75"/>
    </row>
    <row r="330" spans="1:16" s="80" customFormat="1" ht="15.75" thickBot="1">
      <c r="A330" s="276" t="s">
        <v>801</v>
      </c>
      <c r="B330" s="208" t="s">
        <v>159</v>
      </c>
      <c r="C330" s="208" t="s">
        <v>1193</v>
      </c>
      <c r="D330" s="208"/>
      <c r="E330" s="208"/>
      <c r="F330" s="208"/>
      <c r="G330" s="222">
        <f t="shared" si="9"/>
        <v>0</v>
      </c>
      <c r="H330" s="208">
        <v>447</v>
      </c>
      <c r="I330" s="208">
        <v>448</v>
      </c>
      <c r="J330" s="222">
        <f t="shared" si="8"/>
        <v>1</v>
      </c>
      <c r="K330" s="223"/>
      <c r="L330" s="208"/>
      <c r="M330" s="376">
        <f>'ЭЭ в 1С'!G167</f>
        <v>143</v>
      </c>
      <c r="N330" s="268">
        <v>44655</v>
      </c>
      <c r="O330" s="79"/>
      <c r="P330" s="75"/>
    </row>
    <row r="331" spans="1:16" s="82" customFormat="1" ht="15.75" thickBot="1">
      <c r="A331" s="276" t="s">
        <v>801</v>
      </c>
      <c r="B331" s="208" t="s">
        <v>159</v>
      </c>
      <c r="C331" s="208" t="s">
        <v>1194</v>
      </c>
      <c r="D331" s="208"/>
      <c r="E331" s="208">
        <v>457</v>
      </c>
      <c r="F331" s="208">
        <v>459</v>
      </c>
      <c r="G331" s="222">
        <f t="shared" si="9"/>
        <v>2</v>
      </c>
      <c r="H331" s="208"/>
      <c r="I331" s="208"/>
      <c r="J331" s="222">
        <f t="shared" si="8"/>
        <v>0</v>
      </c>
      <c r="K331" s="208"/>
      <c r="L331" s="208"/>
      <c r="M331" s="375"/>
      <c r="N331" s="218"/>
      <c r="O331" s="79"/>
      <c r="P331" s="79"/>
    </row>
    <row r="332" spans="1:16" s="80" customFormat="1" ht="15.75" thickBot="1">
      <c r="A332" s="289" t="s">
        <v>802</v>
      </c>
      <c r="B332" s="208" t="s">
        <v>160</v>
      </c>
      <c r="C332" s="208" t="s">
        <v>1195</v>
      </c>
      <c r="D332" s="224">
        <v>45752</v>
      </c>
      <c r="E332" s="208"/>
      <c r="F332" s="208"/>
      <c r="G332" s="222">
        <f t="shared" si="9"/>
        <v>0</v>
      </c>
      <c r="H332" s="208">
        <v>2</v>
      </c>
      <c r="I332" s="208">
        <v>2</v>
      </c>
      <c r="J332" s="222">
        <f t="shared" ref="J332:J395" si="10">I332-H332</f>
        <v>0</v>
      </c>
      <c r="K332" s="223"/>
      <c r="L332" s="208"/>
      <c r="M332" s="376">
        <f>'ЭЭ в 1С'!G168</f>
        <v>111</v>
      </c>
      <c r="N332" s="102"/>
      <c r="O332" s="79"/>
      <c r="P332" s="75"/>
    </row>
    <row r="333" spans="1:16" s="80" customFormat="1" ht="15.75" thickBot="1">
      <c r="A333" s="289" t="s">
        <v>802</v>
      </c>
      <c r="B333" s="208" t="s">
        <v>160</v>
      </c>
      <c r="C333" s="208" t="s">
        <v>1196</v>
      </c>
      <c r="D333" s="224">
        <v>46482</v>
      </c>
      <c r="E333" s="208">
        <v>4</v>
      </c>
      <c r="F333" s="208">
        <v>4</v>
      </c>
      <c r="G333" s="222">
        <f t="shared" ref="G333:G396" si="11">F333-E333</f>
        <v>0</v>
      </c>
      <c r="H333" s="208"/>
      <c r="I333" s="208"/>
      <c r="J333" s="222">
        <f t="shared" si="10"/>
        <v>0</v>
      </c>
      <c r="K333" s="208"/>
      <c r="L333" s="208"/>
      <c r="M333" s="375"/>
      <c r="N333" s="102"/>
      <c r="O333" s="79"/>
      <c r="P333" s="75"/>
    </row>
    <row r="334" spans="1:16" s="181" customFormat="1" ht="15.75" thickBot="1">
      <c r="A334" s="276" t="s">
        <v>803</v>
      </c>
      <c r="B334" s="208" t="s">
        <v>161</v>
      </c>
      <c r="C334" s="208" t="s">
        <v>1197</v>
      </c>
      <c r="D334" s="208"/>
      <c r="E334" s="208"/>
      <c r="F334" s="208"/>
      <c r="G334" s="222">
        <f t="shared" si="11"/>
        <v>0</v>
      </c>
      <c r="H334" s="208"/>
      <c r="I334" s="208"/>
      <c r="J334" s="222">
        <f t="shared" si="10"/>
        <v>0</v>
      </c>
      <c r="K334" s="223"/>
      <c r="L334" s="208"/>
      <c r="M334" s="376">
        <f>'ЭЭ в 1С'!G169</f>
        <v>0</v>
      </c>
      <c r="N334" s="218"/>
      <c r="O334" s="79"/>
      <c r="P334" s="193"/>
    </row>
    <row r="335" spans="1:16" s="80" customFormat="1" ht="15.75" thickBot="1">
      <c r="A335" s="276" t="s">
        <v>803</v>
      </c>
      <c r="B335" s="208" t="s">
        <v>161</v>
      </c>
      <c r="C335" s="208" t="s">
        <v>1198</v>
      </c>
      <c r="D335" s="208"/>
      <c r="E335" s="208"/>
      <c r="F335" s="208"/>
      <c r="G335" s="222">
        <f t="shared" si="11"/>
        <v>0</v>
      </c>
      <c r="H335" s="208"/>
      <c r="I335" s="208"/>
      <c r="J335" s="222">
        <f t="shared" si="10"/>
        <v>0</v>
      </c>
      <c r="K335" s="208"/>
      <c r="L335" s="208"/>
      <c r="M335" s="375"/>
      <c r="N335" s="102"/>
      <c r="O335" s="79"/>
      <c r="P335" s="75"/>
    </row>
    <row r="336" spans="1:16" s="80" customFormat="1" ht="15.75" thickBot="1">
      <c r="A336" s="289" t="s">
        <v>804</v>
      </c>
      <c r="B336" s="208" t="s">
        <v>257</v>
      </c>
      <c r="C336" s="208" t="s">
        <v>1199</v>
      </c>
      <c r="D336" s="224">
        <v>47115</v>
      </c>
      <c r="E336" s="208"/>
      <c r="F336" s="208"/>
      <c r="G336" s="222">
        <f t="shared" si="11"/>
        <v>0</v>
      </c>
      <c r="H336" s="208">
        <v>39</v>
      </c>
      <c r="I336" s="208">
        <v>40</v>
      </c>
      <c r="J336" s="222">
        <f t="shared" si="10"/>
        <v>1</v>
      </c>
      <c r="K336" s="223"/>
      <c r="L336" s="208"/>
      <c r="M336" s="376">
        <f>'ЭЭ в 1С'!G170</f>
        <v>51</v>
      </c>
      <c r="N336" s="102"/>
      <c r="O336" s="79"/>
      <c r="P336" s="75"/>
    </row>
    <row r="337" spans="1:16" s="176" customFormat="1" ht="15.75" thickBot="1">
      <c r="A337" s="289" t="s">
        <v>804</v>
      </c>
      <c r="B337" s="208" t="s">
        <v>257</v>
      </c>
      <c r="C337" s="208" t="s">
        <v>1200</v>
      </c>
      <c r="D337" s="224">
        <v>47115</v>
      </c>
      <c r="E337" s="208">
        <v>75</v>
      </c>
      <c r="F337" s="208">
        <v>76</v>
      </c>
      <c r="G337" s="222">
        <f t="shared" si="11"/>
        <v>1</v>
      </c>
      <c r="H337" s="208"/>
      <c r="I337" s="208"/>
      <c r="J337" s="222">
        <f t="shared" si="10"/>
        <v>0</v>
      </c>
      <c r="K337" s="208"/>
      <c r="L337" s="208"/>
      <c r="M337" s="375"/>
      <c r="N337" s="218"/>
      <c r="O337" s="79"/>
      <c r="P337" s="179"/>
    </row>
    <row r="338" spans="1:16" s="80" customFormat="1" ht="15.75" thickBot="1">
      <c r="A338" s="289" t="s">
        <v>805</v>
      </c>
      <c r="B338" s="208" t="s">
        <v>163</v>
      </c>
      <c r="C338" s="208" t="s">
        <v>1201</v>
      </c>
      <c r="D338" s="224">
        <v>47104</v>
      </c>
      <c r="E338" s="208"/>
      <c r="F338" s="208"/>
      <c r="G338" s="222">
        <f t="shared" si="11"/>
        <v>0</v>
      </c>
      <c r="H338" s="208">
        <v>381</v>
      </c>
      <c r="I338" s="208">
        <v>385</v>
      </c>
      <c r="J338" s="222">
        <f t="shared" si="10"/>
        <v>4</v>
      </c>
      <c r="K338" s="223"/>
      <c r="L338" s="208"/>
      <c r="M338" s="376">
        <f>'ЭЭ в 1С'!G171</f>
        <v>219</v>
      </c>
      <c r="N338" s="102"/>
      <c r="O338" s="79"/>
      <c r="P338" s="75"/>
    </row>
    <row r="339" spans="1:16" s="80" customFormat="1" ht="15.75" thickBot="1">
      <c r="A339" s="289" t="s">
        <v>805</v>
      </c>
      <c r="B339" s="208" t="s">
        <v>163</v>
      </c>
      <c r="C339" s="208" t="s">
        <v>1202</v>
      </c>
      <c r="D339" s="224">
        <v>47104</v>
      </c>
      <c r="E339" s="208">
        <v>931</v>
      </c>
      <c r="F339" s="208">
        <v>941</v>
      </c>
      <c r="G339" s="222">
        <f t="shared" si="11"/>
        <v>10</v>
      </c>
      <c r="H339" s="208"/>
      <c r="I339" s="208"/>
      <c r="J339" s="222">
        <f t="shared" si="10"/>
        <v>0</v>
      </c>
      <c r="K339" s="208"/>
      <c r="L339" s="208"/>
      <c r="M339" s="375"/>
      <c r="N339" s="102"/>
      <c r="O339" s="79"/>
      <c r="P339" s="75"/>
    </row>
    <row r="340" spans="1:16" s="82" customFormat="1" ht="15.75" thickBot="1">
      <c r="A340" s="276" t="s">
        <v>806</v>
      </c>
      <c r="B340" s="208" t="s">
        <v>164</v>
      </c>
      <c r="C340" s="208" t="s">
        <v>1203</v>
      </c>
      <c r="D340" s="208"/>
      <c r="E340" s="208"/>
      <c r="F340" s="208"/>
      <c r="G340" s="222">
        <f t="shared" si="11"/>
        <v>0</v>
      </c>
      <c r="H340" s="208">
        <v>242</v>
      </c>
      <c r="I340" s="208">
        <v>243</v>
      </c>
      <c r="J340" s="222">
        <f t="shared" si="10"/>
        <v>1</v>
      </c>
      <c r="K340" s="223"/>
      <c r="L340" s="208"/>
      <c r="M340" s="376">
        <f>'ЭЭ в 1С'!G172</f>
        <v>113</v>
      </c>
      <c r="N340" s="102"/>
      <c r="O340" s="79"/>
      <c r="P340" s="79"/>
    </row>
    <row r="341" spans="1:16" ht="15.75" thickBot="1">
      <c r="A341" s="276" t="s">
        <v>806</v>
      </c>
      <c r="B341" s="208" t="s">
        <v>164</v>
      </c>
      <c r="C341" s="208" t="s">
        <v>1204</v>
      </c>
      <c r="D341" s="208"/>
      <c r="E341" s="208">
        <v>346</v>
      </c>
      <c r="F341" s="208">
        <v>347</v>
      </c>
      <c r="G341" s="222">
        <f t="shared" si="11"/>
        <v>1</v>
      </c>
      <c r="H341" s="208"/>
      <c r="I341" s="208"/>
      <c r="J341" s="222">
        <f t="shared" si="10"/>
        <v>0</v>
      </c>
      <c r="K341" s="208"/>
      <c r="L341" s="208"/>
      <c r="M341" s="375"/>
      <c r="N341" s="102"/>
      <c r="O341" s="79"/>
      <c r="P341" s="77"/>
    </row>
    <row r="342" spans="1:16" ht="15.75" thickBot="1">
      <c r="A342" s="289" t="s">
        <v>807</v>
      </c>
      <c r="B342" s="208" t="s">
        <v>808</v>
      </c>
      <c r="C342" s="208" t="s">
        <v>1205</v>
      </c>
      <c r="D342" s="224">
        <v>46700</v>
      </c>
      <c r="E342" s="208"/>
      <c r="F342" s="208"/>
      <c r="G342" s="222">
        <f t="shared" si="11"/>
        <v>0</v>
      </c>
      <c r="H342" s="208">
        <v>270</v>
      </c>
      <c r="I342" s="208">
        <v>274</v>
      </c>
      <c r="J342" s="222">
        <f t="shared" si="10"/>
        <v>4</v>
      </c>
      <c r="K342" s="223"/>
      <c r="L342" s="208"/>
      <c r="M342" s="376">
        <f>'ЭЭ в 1С'!G173</f>
        <v>130</v>
      </c>
      <c r="N342" s="102"/>
      <c r="O342" s="79"/>
      <c r="P342" s="77"/>
    </row>
    <row r="343" spans="1:16" s="181" customFormat="1" ht="15.75" collapsed="1" thickBot="1">
      <c r="A343" s="289" t="s">
        <v>807</v>
      </c>
      <c r="B343" s="208" t="s">
        <v>808</v>
      </c>
      <c r="C343" s="208" t="s">
        <v>1206</v>
      </c>
      <c r="D343" s="224">
        <v>46700</v>
      </c>
      <c r="E343" s="208">
        <v>342</v>
      </c>
      <c r="F343" s="208">
        <v>347</v>
      </c>
      <c r="G343" s="222">
        <f t="shared" si="11"/>
        <v>5</v>
      </c>
      <c r="H343" s="208"/>
      <c r="I343" s="208"/>
      <c r="J343" s="222">
        <f t="shared" si="10"/>
        <v>0</v>
      </c>
      <c r="K343" s="208"/>
      <c r="L343" s="208"/>
      <c r="M343" s="375"/>
      <c r="N343" s="218"/>
      <c r="O343" s="79"/>
      <c r="P343" s="180"/>
    </row>
    <row r="344" spans="1:16" ht="15.75" thickBot="1">
      <c r="A344" s="289" t="s">
        <v>809</v>
      </c>
      <c r="B344" s="208" t="s">
        <v>326</v>
      </c>
      <c r="C344" s="208" t="s">
        <v>1207</v>
      </c>
      <c r="D344" s="208"/>
      <c r="E344" s="208"/>
      <c r="F344" s="208"/>
      <c r="G344" s="222">
        <f t="shared" si="11"/>
        <v>0</v>
      </c>
      <c r="H344" s="208">
        <v>200</v>
      </c>
      <c r="I344" s="208">
        <v>203</v>
      </c>
      <c r="J344" s="222">
        <f t="shared" si="10"/>
        <v>3</v>
      </c>
      <c r="K344" s="223"/>
      <c r="L344" s="208"/>
      <c r="M344" s="376">
        <f>'ЭЭ в 1С'!G174</f>
        <v>189</v>
      </c>
      <c r="N344" s="102"/>
      <c r="O344" s="79"/>
      <c r="P344" s="77"/>
    </row>
    <row r="345" spans="1:16" ht="15.75" thickBot="1">
      <c r="A345" s="289" t="s">
        <v>809</v>
      </c>
      <c r="B345" s="208" t="s">
        <v>326</v>
      </c>
      <c r="C345" s="208" t="s">
        <v>1208</v>
      </c>
      <c r="D345" s="208"/>
      <c r="E345" s="208">
        <v>311</v>
      </c>
      <c r="F345" s="208">
        <v>315</v>
      </c>
      <c r="G345" s="222">
        <f t="shared" si="11"/>
        <v>4</v>
      </c>
      <c r="H345" s="208"/>
      <c r="I345" s="208"/>
      <c r="J345" s="222">
        <f t="shared" si="10"/>
        <v>0</v>
      </c>
      <c r="K345" s="208"/>
      <c r="L345" s="208"/>
      <c r="M345" s="375"/>
      <c r="N345" s="102"/>
      <c r="O345" s="79"/>
      <c r="P345" s="77"/>
    </row>
    <row r="346" spans="1:16" s="82" customFormat="1" ht="15.75" collapsed="1" thickBot="1">
      <c r="A346" s="289" t="s">
        <v>810</v>
      </c>
      <c r="B346" s="208" t="s">
        <v>252</v>
      </c>
      <c r="C346" s="208" t="s">
        <v>1209</v>
      </c>
      <c r="D346" s="224">
        <v>46745</v>
      </c>
      <c r="E346" s="208"/>
      <c r="F346" s="208"/>
      <c r="G346" s="222">
        <f t="shared" si="11"/>
        <v>0</v>
      </c>
      <c r="H346" s="208">
        <v>217</v>
      </c>
      <c r="I346" s="208">
        <v>218</v>
      </c>
      <c r="J346" s="222">
        <f t="shared" si="10"/>
        <v>1</v>
      </c>
      <c r="K346" s="223"/>
      <c r="L346" s="208"/>
      <c r="M346" s="376">
        <f>'ЭЭ в 1С'!G175</f>
        <v>76</v>
      </c>
      <c r="N346" s="218"/>
      <c r="O346" s="79"/>
      <c r="P346" s="79"/>
    </row>
    <row r="347" spans="1:16" ht="15.75" thickBot="1">
      <c r="A347" s="289" t="s">
        <v>810</v>
      </c>
      <c r="B347" s="208" t="s">
        <v>252</v>
      </c>
      <c r="C347" s="208" t="s">
        <v>1210</v>
      </c>
      <c r="D347" s="224">
        <v>46745</v>
      </c>
      <c r="E347" s="208">
        <v>314</v>
      </c>
      <c r="F347" s="208">
        <v>315</v>
      </c>
      <c r="G347" s="222">
        <f t="shared" si="11"/>
        <v>1</v>
      </c>
      <c r="H347" s="208"/>
      <c r="I347" s="208"/>
      <c r="J347" s="222">
        <f t="shared" si="10"/>
        <v>0</v>
      </c>
      <c r="K347" s="208"/>
      <c r="L347" s="208"/>
      <c r="M347" s="375"/>
      <c r="N347" s="218"/>
      <c r="O347" s="79"/>
      <c r="P347" s="77"/>
    </row>
    <row r="348" spans="1:16" ht="15.75" thickBot="1">
      <c r="A348" s="289" t="s">
        <v>811</v>
      </c>
      <c r="B348" s="208" t="s">
        <v>125</v>
      </c>
      <c r="C348" s="208" t="s">
        <v>1211</v>
      </c>
      <c r="D348" s="224">
        <v>47141</v>
      </c>
      <c r="E348" s="208"/>
      <c r="F348" s="208"/>
      <c r="G348" s="222">
        <f t="shared" si="11"/>
        <v>0</v>
      </c>
      <c r="H348" s="208">
        <v>76</v>
      </c>
      <c r="I348" s="208">
        <v>77</v>
      </c>
      <c r="J348" s="222">
        <f t="shared" si="10"/>
        <v>1</v>
      </c>
      <c r="K348" s="223"/>
      <c r="L348" s="208"/>
      <c r="M348" s="376">
        <f>'ЭЭ в 1С'!G176</f>
        <v>92</v>
      </c>
      <c r="N348" s="218"/>
      <c r="O348" s="79"/>
      <c r="P348" s="77"/>
    </row>
    <row r="349" spans="1:16" s="176" customFormat="1" ht="15.75" collapsed="1" thickBot="1">
      <c r="A349" s="289" t="s">
        <v>811</v>
      </c>
      <c r="B349" s="208" t="s">
        <v>125</v>
      </c>
      <c r="C349" s="208" t="s">
        <v>1212</v>
      </c>
      <c r="D349" s="224">
        <v>47141</v>
      </c>
      <c r="E349" s="208">
        <v>108</v>
      </c>
      <c r="F349" s="208">
        <v>109</v>
      </c>
      <c r="G349" s="222">
        <f t="shared" si="11"/>
        <v>1</v>
      </c>
      <c r="H349" s="208"/>
      <c r="I349" s="208"/>
      <c r="J349" s="222">
        <f t="shared" si="10"/>
        <v>0</v>
      </c>
      <c r="K349" s="208"/>
      <c r="L349" s="208"/>
      <c r="M349" s="375"/>
      <c r="N349" s="218"/>
      <c r="O349" s="79"/>
      <c r="P349" s="175"/>
    </row>
    <row r="350" spans="1:16" s="80" customFormat="1" ht="15.75" thickBot="1">
      <c r="A350" s="289" t="s">
        <v>812</v>
      </c>
      <c r="B350" s="208" t="s">
        <v>167</v>
      </c>
      <c r="C350" s="208" t="s">
        <v>1213</v>
      </c>
      <c r="D350" s="208"/>
      <c r="E350" s="208"/>
      <c r="F350" s="208"/>
      <c r="G350" s="222">
        <f t="shared" si="11"/>
        <v>0</v>
      </c>
      <c r="H350" s="208">
        <v>572</v>
      </c>
      <c r="I350" s="208">
        <v>580</v>
      </c>
      <c r="J350" s="222">
        <f t="shared" si="10"/>
        <v>8</v>
      </c>
      <c r="K350" s="223"/>
      <c r="L350" s="208"/>
      <c r="M350" s="376">
        <f>'ЭЭ в 1С'!G177</f>
        <v>336</v>
      </c>
      <c r="N350" s="102"/>
      <c r="O350" s="79"/>
      <c r="P350" s="75"/>
    </row>
    <row r="351" spans="1:16" s="80" customFormat="1" ht="15.75" thickBot="1">
      <c r="A351" s="289" t="s">
        <v>812</v>
      </c>
      <c r="B351" s="208" t="s">
        <v>167</v>
      </c>
      <c r="C351" s="208" t="s">
        <v>1214</v>
      </c>
      <c r="D351" s="208"/>
      <c r="E351" s="208">
        <v>778</v>
      </c>
      <c r="F351" s="208">
        <v>792</v>
      </c>
      <c r="G351" s="222">
        <f t="shared" si="11"/>
        <v>14</v>
      </c>
      <c r="H351" s="208"/>
      <c r="I351" s="208"/>
      <c r="J351" s="222">
        <f t="shared" si="10"/>
        <v>0</v>
      </c>
      <c r="K351" s="208"/>
      <c r="L351" s="208"/>
      <c r="M351" s="375"/>
      <c r="N351" s="102"/>
      <c r="O351" s="79"/>
      <c r="P351" s="75"/>
    </row>
    <row r="352" spans="1:16" s="82" customFormat="1" ht="15.75" thickBot="1">
      <c r="A352" s="276" t="s">
        <v>813</v>
      </c>
      <c r="B352" s="208" t="s">
        <v>168</v>
      </c>
      <c r="C352" s="208" t="s">
        <v>1215</v>
      </c>
      <c r="D352" s="208"/>
      <c r="E352" s="208"/>
      <c r="F352" s="208"/>
      <c r="G352" s="222">
        <f t="shared" si="11"/>
        <v>0</v>
      </c>
      <c r="H352" s="208">
        <v>270</v>
      </c>
      <c r="I352" s="208">
        <v>280</v>
      </c>
      <c r="J352" s="222">
        <f t="shared" si="10"/>
        <v>10</v>
      </c>
      <c r="K352" s="223"/>
      <c r="L352" s="231">
        <v>470</v>
      </c>
      <c r="M352" s="376">
        <f>'ЭЭ в 1С'!G178</f>
        <v>193</v>
      </c>
      <c r="N352" s="281" t="s">
        <v>1448</v>
      </c>
      <c r="O352" s="79"/>
      <c r="P352" s="79"/>
    </row>
    <row r="353" spans="1:16" s="80" customFormat="1" ht="15.75" thickBot="1">
      <c r="A353" s="276" t="s">
        <v>813</v>
      </c>
      <c r="B353" s="208" t="s">
        <v>168</v>
      </c>
      <c r="C353" s="208" t="s">
        <v>1216</v>
      </c>
      <c r="D353" s="208"/>
      <c r="E353" s="208">
        <v>489</v>
      </c>
      <c r="F353" s="208">
        <v>495</v>
      </c>
      <c r="G353" s="222">
        <f t="shared" si="11"/>
        <v>6</v>
      </c>
      <c r="H353" s="208"/>
      <c r="I353" s="208"/>
      <c r="J353" s="222">
        <f t="shared" si="10"/>
        <v>0</v>
      </c>
      <c r="K353" s="208"/>
      <c r="L353" s="231">
        <v>489</v>
      </c>
      <c r="M353" s="375"/>
      <c r="N353" s="102"/>
      <c r="O353" s="79"/>
      <c r="P353" s="75"/>
    </row>
    <row r="354" spans="1:16" s="80" customFormat="1" ht="15.75" thickBot="1">
      <c r="A354" s="289" t="s">
        <v>814</v>
      </c>
      <c r="B354" s="208" t="s">
        <v>815</v>
      </c>
      <c r="C354" s="208" t="s">
        <v>1217</v>
      </c>
      <c r="D354" s="224">
        <v>46673</v>
      </c>
      <c r="E354" s="208"/>
      <c r="F354" s="208"/>
      <c r="G354" s="222">
        <f t="shared" si="11"/>
        <v>0</v>
      </c>
      <c r="H354" s="208">
        <v>5</v>
      </c>
      <c r="I354" s="208">
        <v>6</v>
      </c>
      <c r="J354" s="222">
        <f t="shared" si="10"/>
        <v>1</v>
      </c>
      <c r="K354" s="223"/>
      <c r="L354" s="208"/>
      <c r="M354" s="376">
        <f>'ЭЭ в 1С'!G179</f>
        <v>0</v>
      </c>
      <c r="N354" s="102"/>
      <c r="O354" s="79"/>
      <c r="P354" s="75"/>
    </row>
    <row r="355" spans="1:16" s="181" customFormat="1" ht="15.75" thickBot="1">
      <c r="A355" s="289" t="s">
        <v>814</v>
      </c>
      <c r="B355" s="208" t="s">
        <v>815</v>
      </c>
      <c r="C355" s="208" t="s">
        <v>1218</v>
      </c>
      <c r="D355" s="224">
        <v>46673</v>
      </c>
      <c r="E355" s="208">
        <v>20</v>
      </c>
      <c r="F355" s="208">
        <v>20</v>
      </c>
      <c r="G355" s="222">
        <f t="shared" si="11"/>
        <v>0</v>
      </c>
      <c r="H355" s="208"/>
      <c r="I355" s="208"/>
      <c r="J355" s="222">
        <f t="shared" si="10"/>
        <v>0</v>
      </c>
      <c r="K355" s="208"/>
      <c r="L355" s="208"/>
      <c r="M355" s="375"/>
      <c r="N355" s="102"/>
      <c r="O355" s="79"/>
      <c r="P355" s="193"/>
    </row>
    <row r="356" spans="1:16" ht="15.75" thickBot="1">
      <c r="A356" s="289" t="s">
        <v>816</v>
      </c>
      <c r="B356" s="208" t="s">
        <v>272</v>
      </c>
      <c r="C356" s="208" t="s">
        <v>1219</v>
      </c>
      <c r="D356" s="208"/>
      <c r="E356" s="208"/>
      <c r="F356" s="208"/>
      <c r="G356" s="222">
        <f t="shared" si="11"/>
        <v>0</v>
      </c>
      <c r="H356" s="208">
        <v>309</v>
      </c>
      <c r="I356" s="208">
        <v>314</v>
      </c>
      <c r="J356" s="222">
        <f t="shared" si="10"/>
        <v>5</v>
      </c>
      <c r="K356" s="223"/>
      <c r="L356" s="208"/>
      <c r="M356" s="376">
        <f>'ЭЭ в 1С'!G180</f>
        <v>77</v>
      </c>
      <c r="N356" s="102"/>
      <c r="O356" s="79"/>
      <c r="P356" s="77"/>
    </row>
    <row r="357" spans="1:16" ht="15.75" thickBot="1">
      <c r="A357" s="289" t="s">
        <v>816</v>
      </c>
      <c r="B357" s="208" t="s">
        <v>272</v>
      </c>
      <c r="C357" s="208" t="s">
        <v>1220</v>
      </c>
      <c r="D357" s="208"/>
      <c r="E357" s="208">
        <v>425</v>
      </c>
      <c r="F357" s="208">
        <v>431</v>
      </c>
      <c r="G357" s="222">
        <f t="shared" si="11"/>
        <v>6</v>
      </c>
      <c r="H357" s="208"/>
      <c r="I357" s="208"/>
      <c r="J357" s="222">
        <f t="shared" si="10"/>
        <v>0</v>
      </c>
      <c r="K357" s="208"/>
      <c r="L357" s="208"/>
      <c r="M357" s="375"/>
      <c r="N357" s="102"/>
      <c r="O357" s="79"/>
      <c r="P357" s="77"/>
    </row>
    <row r="358" spans="1:16" s="82" customFormat="1" ht="15.75" collapsed="1" thickBot="1">
      <c r="A358" s="289" t="s">
        <v>817</v>
      </c>
      <c r="B358" s="208" t="s">
        <v>171</v>
      </c>
      <c r="C358" s="208" t="s">
        <v>1221</v>
      </c>
      <c r="D358" s="208"/>
      <c r="E358" s="208"/>
      <c r="F358" s="208"/>
      <c r="G358" s="222">
        <f t="shared" si="11"/>
        <v>0</v>
      </c>
      <c r="H358" s="208">
        <v>137</v>
      </c>
      <c r="I358" s="208">
        <v>137</v>
      </c>
      <c r="J358" s="222">
        <f t="shared" si="10"/>
        <v>0</v>
      </c>
      <c r="K358" s="223"/>
      <c r="L358" s="208"/>
      <c r="M358" s="376">
        <f>'ЭЭ в 1С'!G181</f>
        <v>0</v>
      </c>
      <c r="N358" s="102"/>
      <c r="O358" s="79"/>
      <c r="P358" s="79"/>
    </row>
    <row r="359" spans="1:16" s="80" customFormat="1" ht="15.75" thickBot="1">
      <c r="A359" s="289" t="s">
        <v>817</v>
      </c>
      <c r="B359" s="208" t="s">
        <v>171</v>
      </c>
      <c r="C359" s="208" t="s">
        <v>1222</v>
      </c>
      <c r="D359" s="208"/>
      <c r="E359" s="208">
        <v>238</v>
      </c>
      <c r="F359" s="208">
        <v>238</v>
      </c>
      <c r="G359" s="222">
        <f t="shared" si="11"/>
        <v>0</v>
      </c>
      <c r="H359" s="208"/>
      <c r="I359" s="208"/>
      <c r="J359" s="222">
        <f t="shared" si="10"/>
        <v>0</v>
      </c>
      <c r="K359" s="208"/>
      <c r="L359" s="208"/>
      <c r="M359" s="375"/>
      <c r="N359" s="102"/>
      <c r="O359" s="79"/>
      <c r="P359" s="75"/>
    </row>
    <row r="360" spans="1:16" s="80" customFormat="1" ht="15.75" thickBot="1">
      <c r="A360" s="289" t="s">
        <v>818</v>
      </c>
      <c r="B360" s="208" t="s">
        <v>819</v>
      </c>
      <c r="C360" s="208" t="s">
        <v>1223</v>
      </c>
      <c r="D360" s="208"/>
      <c r="E360" s="208"/>
      <c r="F360" s="208"/>
      <c r="G360" s="222">
        <f t="shared" si="11"/>
        <v>0</v>
      </c>
      <c r="H360" s="208">
        <v>312</v>
      </c>
      <c r="I360" s="208">
        <v>318</v>
      </c>
      <c r="J360" s="222">
        <f t="shared" si="10"/>
        <v>6</v>
      </c>
      <c r="K360" s="223"/>
      <c r="L360" s="208"/>
      <c r="M360" s="376">
        <f>'ЭЭ в 1С'!G182</f>
        <v>169</v>
      </c>
      <c r="N360" s="287" t="s">
        <v>1448</v>
      </c>
      <c r="O360" s="79"/>
      <c r="P360" s="75"/>
    </row>
    <row r="361" spans="1:16" s="82" customFormat="1" ht="15.75" thickBot="1">
      <c r="A361" s="289" t="s">
        <v>818</v>
      </c>
      <c r="B361" s="208" t="s">
        <v>819</v>
      </c>
      <c r="C361" s="208" t="s">
        <v>1224</v>
      </c>
      <c r="D361" s="208"/>
      <c r="E361" s="208">
        <v>484</v>
      </c>
      <c r="F361" s="208">
        <v>495</v>
      </c>
      <c r="G361" s="222">
        <f t="shared" si="11"/>
        <v>11</v>
      </c>
      <c r="H361" s="208"/>
      <c r="I361" s="208"/>
      <c r="J361" s="222">
        <f t="shared" si="10"/>
        <v>0</v>
      </c>
      <c r="K361" s="208"/>
      <c r="L361" s="208"/>
      <c r="M361" s="375"/>
      <c r="N361" s="79"/>
      <c r="O361" s="79"/>
      <c r="P361" s="79"/>
    </row>
    <row r="362" spans="1:16" ht="15.75" thickBot="1">
      <c r="A362" s="289">
        <v>176</v>
      </c>
      <c r="B362" s="208" t="s">
        <v>173</v>
      </c>
      <c r="C362" s="208" t="s">
        <v>1225</v>
      </c>
      <c r="D362" s="208"/>
      <c r="E362" s="208"/>
      <c r="F362" s="208"/>
      <c r="G362" s="222">
        <f t="shared" si="11"/>
        <v>0</v>
      </c>
      <c r="H362" s="208">
        <v>5</v>
      </c>
      <c r="I362" s="208">
        <v>5</v>
      </c>
      <c r="J362" s="222">
        <f t="shared" si="10"/>
        <v>0</v>
      </c>
      <c r="K362" s="223"/>
      <c r="L362" s="208"/>
      <c r="M362" s="376">
        <f>'ЭЭ в 1С'!G183</f>
        <v>79</v>
      </c>
      <c r="N362" s="79"/>
      <c r="O362" s="79"/>
      <c r="P362" s="77"/>
    </row>
    <row r="363" spans="1:16" ht="15.75" thickBot="1">
      <c r="A363" s="289" t="s">
        <v>820</v>
      </c>
      <c r="B363" s="208" t="s">
        <v>173</v>
      </c>
      <c r="C363" s="208" t="s">
        <v>1226</v>
      </c>
      <c r="D363" s="208"/>
      <c r="E363" s="208">
        <v>14</v>
      </c>
      <c r="F363" s="208">
        <v>14</v>
      </c>
      <c r="G363" s="222">
        <f t="shared" si="11"/>
        <v>0</v>
      </c>
      <c r="H363" s="208"/>
      <c r="I363" s="208"/>
      <c r="J363" s="222">
        <f t="shared" si="10"/>
        <v>0</v>
      </c>
      <c r="K363" s="208"/>
      <c r="L363" s="208"/>
      <c r="M363" s="375"/>
      <c r="N363" s="79"/>
      <c r="O363" s="79"/>
      <c r="P363" s="77"/>
    </row>
    <row r="364" spans="1:16" s="82" customFormat="1" ht="15.75" collapsed="1" thickBot="1">
      <c r="A364" s="276" t="s">
        <v>821</v>
      </c>
      <c r="B364" s="208" t="s">
        <v>255</v>
      </c>
      <c r="C364" s="208" t="s">
        <v>1227</v>
      </c>
      <c r="D364" s="224">
        <v>46638</v>
      </c>
      <c r="E364" s="208"/>
      <c r="F364" s="208"/>
      <c r="G364" s="222">
        <f t="shared" si="11"/>
        <v>0</v>
      </c>
      <c r="H364" s="208">
        <v>343</v>
      </c>
      <c r="I364" s="208">
        <v>345</v>
      </c>
      <c r="J364" s="222">
        <f t="shared" si="10"/>
        <v>2</v>
      </c>
      <c r="K364" s="223"/>
      <c r="L364" s="208"/>
      <c r="M364" s="376">
        <f>'ЭЭ в 1С'!G184</f>
        <v>231</v>
      </c>
      <c r="N364" s="267">
        <v>44656</v>
      </c>
      <c r="O364" s="79"/>
      <c r="P364" s="79"/>
    </row>
    <row r="365" spans="1:16" s="80" customFormat="1" ht="15.75" thickBot="1">
      <c r="A365" s="276" t="s">
        <v>821</v>
      </c>
      <c r="B365" s="208" t="s">
        <v>255</v>
      </c>
      <c r="C365" s="208" t="s">
        <v>1228</v>
      </c>
      <c r="D365" s="224">
        <v>46638</v>
      </c>
      <c r="E365" s="208">
        <v>374</v>
      </c>
      <c r="F365" s="208">
        <v>380</v>
      </c>
      <c r="G365" s="222">
        <f t="shared" si="11"/>
        <v>6</v>
      </c>
      <c r="H365" s="208"/>
      <c r="I365" s="208"/>
      <c r="J365" s="222">
        <f t="shared" si="10"/>
        <v>0</v>
      </c>
      <c r="K365" s="208"/>
      <c r="L365" s="208"/>
      <c r="M365" s="375"/>
      <c r="N365" s="79"/>
      <c r="O365" s="79"/>
      <c r="P365" s="75"/>
    </row>
    <row r="366" spans="1:16" s="80" customFormat="1" ht="15.75" thickBot="1">
      <c r="A366" s="276" t="s">
        <v>822</v>
      </c>
      <c r="B366" s="208" t="s">
        <v>823</v>
      </c>
      <c r="C366" s="208" t="s">
        <v>1229</v>
      </c>
      <c r="D366" s="224">
        <v>46470</v>
      </c>
      <c r="E366" s="208"/>
      <c r="F366" s="208"/>
      <c r="G366" s="222">
        <f t="shared" si="11"/>
        <v>0</v>
      </c>
      <c r="H366" s="208">
        <v>489</v>
      </c>
      <c r="I366" s="208">
        <v>492</v>
      </c>
      <c r="J366" s="222">
        <f t="shared" si="10"/>
        <v>3</v>
      </c>
      <c r="K366" s="223"/>
      <c r="L366" s="208"/>
      <c r="M366" s="376">
        <f>'ЭЭ в 1С'!G185</f>
        <v>422</v>
      </c>
      <c r="N366" s="139" t="s">
        <v>1448</v>
      </c>
      <c r="O366" s="79"/>
      <c r="P366" s="75"/>
    </row>
    <row r="367" spans="1:16" s="80" customFormat="1" ht="15.75" thickBot="1">
      <c r="A367" s="276" t="s">
        <v>822</v>
      </c>
      <c r="B367" s="208" t="s">
        <v>823</v>
      </c>
      <c r="C367" s="208" t="s">
        <v>1230</v>
      </c>
      <c r="D367" s="224">
        <v>46470</v>
      </c>
      <c r="E367" s="208">
        <v>600</v>
      </c>
      <c r="F367" s="208">
        <v>605</v>
      </c>
      <c r="G367" s="222">
        <f t="shared" si="11"/>
        <v>5</v>
      </c>
      <c r="H367" s="208"/>
      <c r="I367" s="208"/>
      <c r="J367" s="222">
        <f t="shared" si="10"/>
        <v>0</v>
      </c>
      <c r="K367" s="208"/>
      <c r="L367" s="208"/>
      <c r="M367" s="375"/>
      <c r="N367" s="79"/>
      <c r="O367" s="79"/>
      <c r="P367" s="75"/>
    </row>
    <row r="368" spans="1:16" s="80" customFormat="1" ht="15.75" thickBot="1">
      <c r="A368" s="276" t="s">
        <v>824</v>
      </c>
      <c r="B368" s="208" t="s">
        <v>825</v>
      </c>
      <c r="C368" s="208" t="s">
        <v>1231</v>
      </c>
      <c r="D368" s="208"/>
      <c r="E368" s="208"/>
      <c r="F368" s="208"/>
      <c r="G368" s="222">
        <f t="shared" si="11"/>
        <v>0</v>
      </c>
      <c r="H368" s="208">
        <v>99</v>
      </c>
      <c r="I368" s="208">
        <v>100</v>
      </c>
      <c r="J368" s="222">
        <f t="shared" si="10"/>
        <v>1</v>
      </c>
      <c r="K368" s="223"/>
      <c r="L368" s="208"/>
      <c r="M368" s="376">
        <f>'ЭЭ в 1С'!G186</f>
        <v>106</v>
      </c>
      <c r="N368" s="79"/>
      <c r="O368" s="79"/>
      <c r="P368" s="75"/>
    </row>
    <row r="369" spans="1:16" s="181" customFormat="1" ht="15.75" thickBot="1">
      <c r="A369" s="276" t="s">
        <v>824</v>
      </c>
      <c r="B369" s="208" t="s">
        <v>825</v>
      </c>
      <c r="C369" s="208" t="s">
        <v>1232</v>
      </c>
      <c r="D369" s="208"/>
      <c r="E369" s="208">
        <v>148</v>
      </c>
      <c r="F369" s="208">
        <v>149</v>
      </c>
      <c r="G369" s="222">
        <f t="shared" si="11"/>
        <v>1</v>
      </c>
      <c r="H369" s="208"/>
      <c r="I369" s="208"/>
      <c r="J369" s="222">
        <f t="shared" si="10"/>
        <v>0</v>
      </c>
      <c r="K369" s="208"/>
      <c r="L369" s="208"/>
      <c r="M369" s="375"/>
      <c r="N369" s="79"/>
      <c r="O369" s="79"/>
      <c r="P369" s="193"/>
    </row>
    <row r="370" spans="1:16" s="80" customFormat="1" ht="15.75" thickBot="1">
      <c r="A370" s="289" t="s">
        <v>826</v>
      </c>
      <c r="B370" s="208" t="s">
        <v>827</v>
      </c>
      <c r="C370" s="208" t="s">
        <v>1372</v>
      </c>
      <c r="D370" s="208"/>
      <c r="E370" s="208"/>
      <c r="F370" s="208"/>
      <c r="G370" s="222">
        <f t="shared" si="11"/>
        <v>0</v>
      </c>
      <c r="H370" s="208">
        <v>183</v>
      </c>
      <c r="I370" s="208">
        <v>188</v>
      </c>
      <c r="J370" s="222">
        <f t="shared" si="10"/>
        <v>5</v>
      </c>
      <c r="K370" s="223"/>
      <c r="L370" s="208"/>
      <c r="M370" s="376">
        <f>'ЭЭ в 1С'!G187</f>
        <v>49</v>
      </c>
      <c r="N370" s="79"/>
      <c r="O370" s="79"/>
      <c r="P370" s="75"/>
    </row>
    <row r="371" spans="1:16" s="80" customFormat="1" ht="15.75" thickBot="1">
      <c r="A371" s="289" t="s">
        <v>826</v>
      </c>
      <c r="B371" s="208" t="s">
        <v>827</v>
      </c>
      <c r="C371" s="208" t="s">
        <v>1373</v>
      </c>
      <c r="D371" s="208"/>
      <c r="E371" s="208">
        <v>146</v>
      </c>
      <c r="F371" s="208">
        <v>150</v>
      </c>
      <c r="G371" s="222">
        <f t="shared" si="11"/>
        <v>4</v>
      </c>
      <c r="H371" s="208"/>
      <c r="I371" s="208"/>
      <c r="J371" s="222">
        <f t="shared" si="10"/>
        <v>0</v>
      </c>
      <c r="K371" s="208"/>
      <c r="L371" s="208"/>
      <c r="M371" s="375"/>
      <c r="N371" s="79"/>
      <c r="O371" s="79"/>
      <c r="P371" s="75"/>
    </row>
    <row r="372" spans="1:16" s="181" customFormat="1" ht="15.75" thickBot="1">
      <c r="A372" s="289" t="s">
        <v>828</v>
      </c>
      <c r="B372" s="208" t="s">
        <v>178</v>
      </c>
      <c r="C372" s="200" t="s">
        <v>1233</v>
      </c>
      <c r="D372" s="294">
        <v>46504</v>
      </c>
      <c r="E372" s="208"/>
      <c r="F372" s="208"/>
      <c r="G372" s="222">
        <f t="shared" si="11"/>
        <v>0</v>
      </c>
      <c r="H372" s="208">
        <v>292</v>
      </c>
      <c r="I372" s="208">
        <v>293</v>
      </c>
      <c r="J372" s="222">
        <f t="shared" si="10"/>
        <v>1</v>
      </c>
      <c r="K372" s="223"/>
      <c r="L372" s="208"/>
      <c r="M372" s="376">
        <f>'ЭЭ в 1С'!G188</f>
        <v>123</v>
      </c>
      <c r="N372" s="79"/>
      <c r="O372" s="79"/>
      <c r="P372" s="193"/>
    </row>
    <row r="373" spans="1:16" s="80" customFormat="1" ht="15.75" thickBot="1">
      <c r="A373" s="289" t="s">
        <v>828</v>
      </c>
      <c r="B373" s="208" t="s">
        <v>178</v>
      </c>
      <c r="C373" s="200" t="s">
        <v>1234</v>
      </c>
      <c r="D373" s="294">
        <v>46504</v>
      </c>
      <c r="E373" s="208">
        <v>549</v>
      </c>
      <c r="F373" s="208">
        <v>551</v>
      </c>
      <c r="G373" s="222">
        <f t="shared" si="11"/>
        <v>2</v>
      </c>
      <c r="H373" s="208"/>
      <c r="I373" s="208"/>
      <c r="J373" s="222">
        <f t="shared" si="10"/>
        <v>0</v>
      </c>
      <c r="K373" s="208"/>
      <c r="L373" s="208"/>
      <c r="M373" s="375"/>
      <c r="N373" s="79"/>
      <c r="O373" s="79"/>
      <c r="P373" s="75"/>
    </row>
    <row r="374" spans="1:16" s="80" customFormat="1" ht="15.75" thickBot="1">
      <c r="A374" s="289" t="s">
        <v>829</v>
      </c>
      <c r="B374" s="208" t="s">
        <v>252</v>
      </c>
      <c r="C374" s="208" t="s">
        <v>1235</v>
      </c>
      <c r="D374" s="224">
        <v>46736</v>
      </c>
      <c r="E374" s="208"/>
      <c r="F374" s="208"/>
      <c r="G374" s="222">
        <f t="shared" si="11"/>
        <v>0</v>
      </c>
      <c r="H374" s="208">
        <v>167</v>
      </c>
      <c r="I374" s="208">
        <v>168</v>
      </c>
      <c r="J374" s="222">
        <f t="shared" si="10"/>
        <v>1</v>
      </c>
      <c r="K374" s="223"/>
      <c r="L374" s="208"/>
      <c r="M374" s="376">
        <f>'ЭЭ в 1С'!G189</f>
        <v>122</v>
      </c>
      <c r="N374" s="79"/>
      <c r="O374" s="79"/>
      <c r="P374" s="75"/>
    </row>
    <row r="375" spans="1:16" s="80" customFormat="1" ht="15.75" thickBot="1">
      <c r="A375" s="289" t="s">
        <v>829</v>
      </c>
      <c r="B375" s="208" t="s">
        <v>252</v>
      </c>
      <c r="C375" s="208" t="s">
        <v>1236</v>
      </c>
      <c r="D375" s="224">
        <v>46736</v>
      </c>
      <c r="E375" s="208">
        <v>264</v>
      </c>
      <c r="F375" s="208">
        <v>266</v>
      </c>
      <c r="G375" s="222">
        <f t="shared" si="11"/>
        <v>2</v>
      </c>
      <c r="H375" s="208"/>
      <c r="I375" s="208"/>
      <c r="J375" s="222">
        <f t="shared" si="10"/>
        <v>0</v>
      </c>
      <c r="K375" s="208"/>
      <c r="L375" s="208"/>
      <c r="M375" s="375"/>
      <c r="N375" s="79"/>
      <c r="O375" s="79"/>
      <c r="P375" s="75"/>
    </row>
    <row r="376" spans="1:16" s="80" customFormat="1" ht="15.75" thickBot="1">
      <c r="A376" s="289" t="s">
        <v>830</v>
      </c>
      <c r="B376" s="208" t="s">
        <v>179</v>
      </c>
      <c r="C376" s="208" t="s">
        <v>1237</v>
      </c>
      <c r="D376" s="224">
        <v>47206</v>
      </c>
      <c r="E376" s="208"/>
      <c r="F376" s="208"/>
      <c r="G376" s="222">
        <f t="shared" si="11"/>
        <v>0</v>
      </c>
      <c r="H376" s="208">
        <v>101</v>
      </c>
      <c r="I376" s="208">
        <v>103</v>
      </c>
      <c r="J376" s="222">
        <f t="shared" si="10"/>
        <v>2</v>
      </c>
      <c r="K376" s="223"/>
      <c r="L376" s="208"/>
      <c r="M376" s="376">
        <f>'ЭЭ в 1С'!G190</f>
        <v>213</v>
      </c>
      <c r="N376" s="284"/>
      <c r="O376" s="79"/>
      <c r="P376" s="75"/>
    </row>
    <row r="377" spans="1:16" s="80" customFormat="1" ht="15.75" thickBot="1">
      <c r="A377" s="289" t="s">
        <v>830</v>
      </c>
      <c r="B377" s="208" t="s">
        <v>179</v>
      </c>
      <c r="C377" s="208" t="s">
        <v>1238</v>
      </c>
      <c r="D377" s="224">
        <v>47206</v>
      </c>
      <c r="E377" s="208">
        <v>189</v>
      </c>
      <c r="F377" s="208">
        <v>193</v>
      </c>
      <c r="G377" s="222">
        <f t="shared" si="11"/>
        <v>4</v>
      </c>
      <c r="H377" s="208"/>
      <c r="I377" s="208"/>
      <c r="J377" s="222">
        <f t="shared" si="10"/>
        <v>0</v>
      </c>
      <c r="K377" s="208"/>
      <c r="L377" s="208"/>
      <c r="M377" s="375"/>
      <c r="N377" s="79"/>
      <c r="O377" s="79"/>
      <c r="P377" s="75"/>
    </row>
    <row r="378" spans="1:16" s="181" customFormat="1" ht="15.75" thickBot="1">
      <c r="A378" s="276" t="s">
        <v>831</v>
      </c>
      <c r="B378" s="208" t="s">
        <v>832</v>
      </c>
      <c r="C378" s="208" t="s">
        <v>1239</v>
      </c>
      <c r="D378" s="208"/>
      <c r="E378" s="208"/>
      <c r="F378" s="208"/>
      <c r="G378" s="222">
        <f t="shared" si="11"/>
        <v>0</v>
      </c>
      <c r="H378" s="208">
        <v>8</v>
      </c>
      <c r="I378" s="208">
        <v>8</v>
      </c>
      <c r="J378" s="222">
        <f t="shared" si="10"/>
        <v>0</v>
      </c>
      <c r="K378" s="223"/>
      <c r="L378" s="208"/>
      <c r="M378" s="376">
        <f>'ЭЭ в 1С'!G191</f>
        <v>0</v>
      </c>
      <c r="N378" s="79"/>
      <c r="O378" s="79"/>
      <c r="P378" s="180"/>
    </row>
    <row r="379" spans="1:16" s="80" customFormat="1" ht="15.75" thickBot="1">
      <c r="A379" s="276" t="s">
        <v>831</v>
      </c>
      <c r="B379" s="208" t="s">
        <v>832</v>
      </c>
      <c r="C379" s="208" t="s">
        <v>1240</v>
      </c>
      <c r="D379" s="208"/>
      <c r="E379" s="208">
        <v>22</v>
      </c>
      <c r="F379" s="208">
        <v>22</v>
      </c>
      <c r="G379" s="222">
        <f t="shared" si="11"/>
        <v>0</v>
      </c>
      <c r="H379" s="208"/>
      <c r="I379" s="208"/>
      <c r="J379" s="222">
        <f t="shared" si="10"/>
        <v>0</v>
      </c>
      <c r="K379" s="208"/>
      <c r="L379" s="208"/>
      <c r="M379" s="375"/>
      <c r="N379" s="79"/>
      <c r="O379" s="79"/>
      <c r="P379" s="75"/>
    </row>
    <row r="380" spans="1:16" s="80" customFormat="1" ht="15.75" thickBot="1">
      <c r="A380" s="289" t="s">
        <v>833</v>
      </c>
      <c r="B380" s="208" t="s">
        <v>181</v>
      </c>
      <c r="C380" s="208" t="s">
        <v>1461</v>
      </c>
      <c r="D380" s="224">
        <v>46692</v>
      </c>
      <c r="E380" s="208"/>
      <c r="F380" s="208"/>
      <c r="G380" s="222">
        <f t="shared" si="11"/>
        <v>0</v>
      </c>
      <c r="H380" s="208">
        <v>6</v>
      </c>
      <c r="I380" s="208">
        <v>11</v>
      </c>
      <c r="J380" s="222">
        <f t="shared" si="10"/>
        <v>5</v>
      </c>
      <c r="K380" s="223"/>
      <c r="L380" s="208"/>
      <c r="M380" s="376">
        <f>'ЭЭ в 1С'!G192</f>
        <v>210</v>
      </c>
      <c r="N380" s="285" t="s">
        <v>1455</v>
      </c>
      <c r="O380" s="79"/>
      <c r="P380" s="75"/>
    </row>
    <row r="381" spans="1:16" s="181" customFormat="1" ht="15.75" thickBot="1">
      <c r="A381" s="289" t="s">
        <v>833</v>
      </c>
      <c r="B381" s="208" t="s">
        <v>181</v>
      </c>
      <c r="C381" s="208" t="s">
        <v>1462</v>
      </c>
      <c r="D381" s="224">
        <v>46692</v>
      </c>
      <c r="E381" s="208">
        <v>20</v>
      </c>
      <c r="F381" s="208">
        <v>31</v>
      </c>
      <c r="G381" s="222">
        <f t="shared" si="11"/>
        <v>11</v>
      </c>
      <c r="H381" s="208"/>
      <c r="I381" s="208"/>
      <c r="J381" s="222">
        <f t="shared" si="10"/>
        <v>0</v>
      </c>
      <c r="K381" s="208"/>
      <c r="L381" s="208"/>
      <c r="M381" s="375"/>
      <c r="N381" s="79"/>
      <c r="O381" s="79"/>
      <c r="P381" s="193"/>
    </row>
    <row r="382" spans="1:16" s="80" customFormat="1" ht="15.75" thickBot="1">
      <c r="A382" s="289" t="s">
        <v>834</v>
      </c>
      <c r="B382" s="208" t="s">
        <v>182</v>
      </c>
      <c r="C382" s="208" t="s">
        <v>1241</v>
      </c>
      <c r="D382" s="224">
        <v>46506</v>
      </c>
      <c r="E382" s="208"/>
      <c r="F382" s="208"/>
      <c r="G382" s="222">
        <f t="shared" si="11"/>
        <v>0</v>
      </c>
      <c r="H382" s="208">
        <v>299</v>
      </c>
      <c r="I382" s="208">
        <v>305</v>
      </c>
      <c r="J382" s="222">
        <f t="shared" si="10"/>
        <v>6</v>
      </c>
      <c r="K382" s="223"/>
      <c r="L382" s="208"/>
      <c r="M382" s="376">
        <f>'ЭЭ в 1С'!G193</f>
        <v>143</v>
      </c>
      <c r="N382" s="79"/>
      <c r="O382" s="79"/>
      <c r="P382" s="75"/>
    </row>
    <row r="383" spans="1:16" s="80" customFormat="1" ht="15.75" thickBot="1">
      <c r="A383" s="289" t="s">
        <v>834</v>
      </c>
      <c r="B383" s="208" t="s">
        <v>182</v>
      </c>
      <c r="C383" s="208" t="s">
        <v>1242</v>
      </c>
      <c r="D383" s="224">
        <v>46506</v>
      </c>
      <c r="E383" s="208">
        <v>462</v>
      </c>
      <c r="F383" s="208">
        <v>469</v>
      </c>
      <c r="G383" s="222">
        <f t="shared" si="11"/>
        <v>7</v>
      </c>
      <c r="H383" s="208"/>
      <c r="I383" s="208"/>
      <c r="J383" s="222">
        <f t="shared" si="10"/>
        <v>0</v>
      </c>
      <c r="K383" s="208"/>
      <c r="L383" s="208"/>
      <c r="M383" s="375"/>
      <c r="N383" s="79"/>
      <c r="O383" s="79"/>
      <c r="P383" s="75"/>
    </row>
    <row r="384" spans="1:16" s="80" customFormat="1" ht="15.75" thickBot="1">
      <c r="A384" s="289" t="s">
        <v>835</v>
      </c>
      <c r="B384" s="208" t="s">
        <v>183</v>
      </c>
      <c r="C384" s="208" t="s">
        <v>1243</v>
      </c>
      <c r="D384" s="208"/>
      <c r="E384" s="208"/>
      <c r="F384" s="208"/>
      <c r="G384" s="222">
        <f t="shared" si="11"/>
        <v>0</v>
      </c>
      <c r="H384" s="208">
        <v>313</v>
      </c>
      <c r="I384" s="208">
        <v>317</v>
      </c>
      <c r="J384" s="222">
        <f t="shared" si="10"/>
        <v>4</v>
      </c>
      <c r="K384" s="223"/>
      <c r="L384" s="208"/>
      <c r="M384" s="376">
        <f>'ЭЭ в 1С'!G194</f>
        <v>172</v>
      </c>
      <c r="N384" s="79"/>
      <c r="O384" s="79"/>
      <c r="P384" s="75"/>
    </row>
    <row r="385" spans="1:16" ht="15.75" thickBot="1">
      <c r="A385" s="289" t="s">
        <v>835</v>
      </c>
      <c r="B385" s="208" t="s">
        <v>183</v>
      </c>
      <c r="C385" s="208" t="s">
        <v>1244</v>
      </c>
      <c r="D385" s="208"/>
      <c r="E385" s="208">
        <v>653</v>
      </c>
      <c r="F385" s="208">
        <v>661</v>
      </c>
      <c r="G385" s="222">
        <f t="shared" si="11"/>
        <v>8</v>
      </c>
      <c r="H385" s="208"/>
      <c r="I385" s="208"/>
      <c r="J385" s="222">
        <f t="shared" si="10"/>
        <v>0</v>
      </c>
      <c r="K385" s="208"/>
      <c r="L385" s="208"/>
      <c r="M385" s="375"/>
      <c r="N385" s="79"/>
      <c r="O385" s="79"/>
      <c r="P385" s="77"/>
    </row>
    <row r="386" spans="1:16" ht="15.75" thickBot="1">
      <c r="A386" s="289" t="s">
        <v>836</v>
      </c>
      <c r="B386" s="208" t="s">
        <v>837</v>
      </c>
      <c r="C386" s="208" t="s">
        <v>1245</v>
      </c>
      <c r="D386" s="208" t="s">
        <v>1374</v>
      </c>
      <c r="E386" s="208"/>
      <c r="F386" s="208"/>
      <c r="G386" s="222">
        <f t="shared" si="11"/>
        <v>0</v>
      </c>
      <c r="H386" s="208">
        <v>125</v>
      </c>
      <c r="I386" s="208">
        <v>128</v>
      </c>
      <c r="J386" s="222">
        <f t="shared" si="10"/>
        <v>3</v>
      </c>
      <c r="K386" s="223"/>
      <c r="L386" s="208"/>
      <c r="M386" s="376">
        <f>'ЭЭ в 1С'!G195</f>
        <v>101</v>
      </c>
      <c r="N386" s="79"/>
      <c r="O386" s="79"/>
      <c r="P386" s="77"/>
    </row>
    <row r="387" spans="1:16" s="181" customFormat="1" ht="15.75" collapsed="1" thickBot="1">
      <c r="A387" s="289" t="s">
        <v>836</v>
      </c>
      <c r="B387" s="208" t="s">
        <v>837</v>
      </c>
      <c r="C387" s="208" t="s">
        <v>1246</v>
      </c>
      <c r="D387" s="208" t="s">
        <v>1375</v>
      </c>
      <c r="E387" s="208">
        <v>153</v>
      </c>
      <c r="F387" s="208">
        <v>156</v>
      </c>
      <c r="G387" s="222">
        <f t="shared" si="11"/>
        <v>3</v>
      </c>
      <c r="H387" s="208"/>
      <c r="I387" s="208"/>
      <c r="J387" s="222">
        <f t="shared" si="10"/>
        <v>0</v>
      </c>
      <c r="K387" s="208"/>
      <c r="L387" s="208"/>
      <c r="M387" s="375"/>
      <c r="N387" s="79"/>
      <c r="O387" s="79"/>
      <c r="P387" s="193"/>
    </row>
    <row r="388" spans="1:16" ht="15.75" thickBot="1">
      <c r="A388" s="276" t="s">
        <v>838</v>
      </c>
      <c r="B388" s="208" t="s">
        <v>185</v>
      </c>
      <c r="C388" s="208" t="s">
        <v>1247</v>
      </c>
      <c r="D388" s="208"/>
      <c r="E388" s="208"/>
      <c r="F388" s="208"/>
      <c r="G388" s="222">
        <f t="shared" si="11"/>
        <v>0</v>
      </c>
      <c r="H388" s="208">
        <v>104</v>
      </c>
      <c r="I388" s="208">
        <v>105</v>
      </c>
      <c r="J388" s="222">
        <f t="shared" si="10"/>
        <v>1</v>
      </c>
      <c r="K388" s="223"/>
      <c r="L388" s="208"/>
      <c r="M388" s="376">
        <f>'ЭЭ в 1С'!G196</f>
        <v>80</v>
      </c>
      <c r="N388" s="79"/>
      <c r="O388" s="79"/>
      <c r="P388" s="77"/>
    </row>
    <row r="389" spans="1:16" ht="15.75" thickBot="1">
      <c r="A389" s="276" t="s">
        <v>838</v>
      </c>
      <c r="B389" s="208" t="s">
        <v>185</v>
      </c>
      <c r="C389" s="208" t="s">
        <v>1248</v>
      </c>
      <c r="D389" s="208"/>
      <c r="E389" s="208">
        <v>266</v>
      </c>
      <c r="F389" s="208">
        <v>267</v>
      </c>
      <c r="G389" s="222">
        <f t="shared" si="11"/>
        <v>1</v>
      </c>
      <c r="H389" s="208"/>
      <c r="I389" s="208"/>
      <c r="J389" s="222">
        <f t="shared" si="10"/>
        <v>0</v>
      </c>
      <c r="K389" s="208"/>
      <c r="L389" s="208"/>
      <c r="M389" s="375"/>
      <c r="N389" s="79"/>
      <c r="O389" s="79"/>
      <c r="P389" s="77"/>
    </row>
    <row r="390" spans="1:16" s="181" customFormat="1" ht="15.75" collapsed="1" thickBot="1">
      <c r="A390" s="289" t="s">
        <v>839</v>
      </c>
      <c r="B390" s="208" t="s">
        <v>840</v>
      </c>
      <c r="C390" s="208" t="s">
        <v>1249</v>
      </c>
      <c r="D390" s="224">
        <v>46484</v>
      </c>
      <c r="E390" s="208"/>
      <c r="F390" s="208"/>
      <c r="G390" s="222">
        <f t="shared" si="11"/>
        <v>0</v>
      </c>
      <c r="H390" s="208">
        <v>394</v>
      </c>
      <c r="I390" s="208">
        <v>400</v>
      </c>
      <c r="J390" s="222">
        <f t="shared" si="10"/>
        <v>6</v>
      </c>
      <c r="K390" s="223"/>
      <c r="L390" s="208"/>
      <c r="M390" s="376">
        <f>'ЭЭ в 1С'!G197</f>
        <v>341</v>
      </c>
      <c r="N390" s="79"/>
      <c r="O390" s="79"/>
      <c r="P390" s="193"/>
    </row>
    <row r="391" spans="1:16" ht="15.75" thickBot="1">
      <c r="A391" s="289" t="s">
        <v>839</v>
      </c>
      <c r="B391" s="208" t="s">
        <v>840</v>
      </c>
      <c r="C391" s="208" t="s">
        <v>1250</v>
      </c>
      <c r="D391" s="224">
        <v>46484</v>
      </c>
      <c r="E391" s="208">
        <v>625</v>
      </c>
      <c r="F391" s="208">
        <v>634</v>
      </c>
      <c r="G391" s="222">
        <f t="shared" si="11"/>
        <v>9</v>
      </c>
      <c r="H391" s="208"/>
      <c r="I391" s="208"/>
      <c r="J391" s="222">
        <f t="shared" si="10"/>
        <v>0</v>
      </c>
      <c r="K391" s="208"/>
      <c r="L391" s="208"/>
      <c r="M391" s="375"/>
      <c r="N391" s="79"/>
      <c r="O391" s="79"/>
      <c r="P391" s="77"/>
    </row>
    <row r="392" spans="1:16" ht="15.75" thickBot="1">
      <c r="A392" s="276" t="s">
        <v>841</v>
      </c>
      <c r="B392" s="208" t="s">
        <v>187</v>
      </c>
      <c r="C392" s="208" t="s">
        <v>1251</v>
      </c>
      <c r="D392" s="208"/>
      <c r="E392" s="208"/>
      <c r="F392" s="208"/>
      <c r="G392" s="222">
        <f t="shared" si="11"/>
        <v>0</v>
      </c>
      <c r="H392" s="208">
        <v>350</v>
      </c>
      <c r="I392" s="208">
        <v>351</v>
      </c>
      <c r="J392" s="222">
        <f t="shared" si="10"/>
        <v>1</v>
      </c>
      <c r="K392" s="223"/>
      <c r="L392" s="208"/>
      <c r="M392" s="376">
        <f>'ЭЭ в 1С'!G198</f>
        <v>164</v>
      </c>
      <c r="N392" s="79"/>
      <c r="O392" s="79"/>
      <c r="P392" s="77"/>
    </row>
    <row r="393" spans="1:16" s="181" customFormat="1" ht="15.75" collapsed="1" thickBot="1">
      <c r="A393" s="276" t="s">
        <v>841</v>
      </c>
      <c r="B393" s="208" t="s">
        <v>187</v>
      </c>
      <c r="C393" s="208" t="s">
        <v>1252</v>
      </c>
      <c r="D393" s="208"/>
      <c r="E393" s="208">
        <v>395</v>
      </c>
      <c r="F393" s="208">
        <v>397</v>
      </c>
      <c r="G393" s="222">
        <f t="shared" si="11"/>
        <v>2</v>
      </c>
      <c r="H393" s="208"/>
      <c r="I393" s="208"/>
      <c r="J393" s="222">
        <f t="shared" si="10"/>
        <v>0</v>
      </c>
      <c r="K393" s="208"/>
      <c r="L393" s="208"/>
      <c r="M393" s="375"/>
      <c r="N393" s="79"/>
      <c r="O393" s="79"/>
      <c r="P393" s="193"/>
    </row>
    <row r="394" spans="1:16" s="80" customFormat="1" ht="15.75" thickBot="1">
      <c r="A394" s="289" t="s">
        <v>842</v>
      </c>
      <c r="B394" s="208" t="s">
        <v>843</v>
      </c>
      <c r="C394" s="208" t="s">
        <v>1253</v>
      </c>
      <c r="D394" s="208" t="s">
        <v>1254</v>
      </c>
      <c r="E394" s="208"/>
      <c r="F394" s="208"/>
      <c r="G394" s="222">
        <f t="shared" si="11"/>
        <v>0</v>
      </c>
      <c r="H394" s="208">
        <v>403</v>
      </c>
      <c r="I394" s="208">
        <v>413</v>
      </c>
      <c r="J394" s="222">
        <f t="shared" si="10"/>
        <v>10</v>
      </c>
      <c r="K394" s="223"/>
      <c r="L394" s="208"/>
      <c r="M394" s="376">
        <f>'ЭЭ в 1С'!G199</f>
        <v>193</v>
      </c>
      <c r="N394" s="79"/>
      <c r="O394" s="79"/>
      <c r="P394" s="75"/>
    </row>
    <row r="395" spans="1:16" s="80" customFormat="1" ht="15.75" thickBot="1">
      <c r="A395" s="289" t="s">
        <v>842</v>
      </c>
      <c r="B395" s="208" t="s">
        <v>843</v>
      </c>
      <c r="C395" s="208" t="s">
        <v>1255</v>
      </c>
      <c r="D395" s="208" t="s">
        <v>1254</v>
      </c>
      <c r="E395" s="208">
        <v>816</v>
      </c>
      <c r="F395" s="208">
        <v>835</v>
      </c>
      <c r="G395" s="222">
        <f t="shared" si="11"/>
        <v>19</v>
      </c>
      <c r="H395" s="208"/>
      <c r="I395" s="208"/>
      <c r="J395" s="222">
        <f t="shared" si="10"/>
        <v>0</v>
      </c>
      <c r="K395" s="208"/>
      <c r="L395" s="208"/>
      <c r="M395" s="375"/>
      <c r="N395" s="79"/>
      <c r="O395" s="79"/>
      <c r="P395" s="75"/>
    </row>
    <row r="396" spans="1:16" s="181" customFormat="1" ht="15.75" thickBot="1">
      <c r="A396" s="276" t="s">
        <v>844</v>
      </c>
      <c r="B396" s="208" t="s">
        <v>313</v>
      </c>
      <c r="C396" s="208" t="s">
        <v>1256</v>
      </c>
      <c r="D396" s="208"/>
      <c r="E396" s="208"/>
      <c r="F396" s="208"/>
      <c r="G396" s="222">
        <f t="shared" si="11"/>
        <v>0</v>
      </c>
      <c r="H396" s="208">
        <v>148</v>
      </c>
      <c r="I396" s="208">
        <v>149</v>
      </c>
      <c r="J396" s="222">
        <f t="shared" ref="J396:J457" si="12">I396-H396</f>
        <v>1</v>
      </c>
      <c r="K396" s="223"/>
      <c r="L396" s="208"/>
      <c r="M396" s="376">
        <f>'ЭЭ в 1С'!G200</f>
        <v>151</v>
      </c>
      <c r="N396" s="79"/>
      <c r="O396" s="79"/>
      <c r="P396" s="193"/>
    </row>
    <row r="397" spans="1:16" s="80" customFormat="1" ht="15.75" thickBot="1">
      <c r="A397" s="276" t="s">
        <v>844</v>
      </c>
      <c r="B397" s="208" t="s">
        <v>313</v>
      </c>
      <c r="C397" s="208" t="s">
        <v>1257</v>
      </c>
      <c r="D397" s="208"/>
      <c r="E397" s="208">
        <v>335</v>
      </c>
      <c r="F397" s="208">
        <v>337</v>
      </c>
      <c r="G397" s="222">
        <f t="shared" ref="G397:G458" si="13">F397-E397</f>
        <v>2</v>
      </c>
      <c r="H397" s="208"/>
      <c r="I397" s="208"/>
      <c r="J397" s="222">
        <f t="shared" si="12"/>
        <v>0</v>
      </c>
      <c r="K397" s="208"/>
      <c r="L397" s="208"/>
      <c r="M397" s="375"/>
      <c r="N397" s="79"/>
      <c r="O397" s="79"/>
      <c r="P397" s="75"/>
    </row>
    <row r="398" spans="1:16" s="80" customFormat="1" ht="15.75" thickBot="1">
      <c r="A398" s="289" t="s">
        <v>845</v>
      </c>
      <c r="B398" s="208" t="s">
        <v>189</v>
      </c>
      <c r="C398" s="208" t="s">
        <v>1258</v>
      </c>
      <c r="D398" s="224">
        <v>46670</v>
      </c>
      <c r="E398" s="208"/>
      <c r="F398" s="208"/>
      <c r="G398" s="222">
        <f t="shared" si="13"/>
        <v>0</v>
      </c>
      <c r="H398" s="208">
        <v>282</v>
      </c>
      <c r="I398" s="208">
        <v>288</v>
      </c>
      <c r="J398" s="222">
        <f t="shared" si="12"/>
        <v>6</v>
      </c>
      <c r="K398" s="223"/>
      <c r="L398" s="208"/>
      <c r="M398" s="376">
        <f>'ЭЭ в 1С'!G201</f>
        <v>252</v>
      </c>
      <c r="N398" s="79"/>
      <c r="O398" s="79"/>
      <c r="P398" s="75"/>
    </row>
    <row r="399" spans="1:16" s="176" customFormat="1" ht="15.75" thickBot="1">
      <c r="A399" s="289" t="s">
        <v>845</v>
      </c>
      <c r="B399" s="208" t="s">
        <v>189</v>
      </c>
      <c r="C399" s="208" t="s">
        <v>1259</v>
      </c>
      <c r="D399" s="224">
        <v>46670</v>
      </c>
      <c r="E399" s="208">
        <v>540</v>
      </c>
      <c r="F399" s="208">
        <v>551</v>
      </c>
      <c r="G399" s="222">
        <f t="shared" si="13"/>
        <v>11</v>
      </c>
      <c r="H399" s="208"/>
      <c r="I399" s="208"/>
      <c r="J399" s="222">
        <f t="shared" si="12"/>
        <v>0</v>
      </c>
      <c r="K399" s="208"/>
      <c r="L399" s="208"/>
      <c r="M399" s="375"/>
      <c r="N399" s="139"/>
      <c r="O399" s="79"/>
      <c r="P399" s="179"/>
    </row>
    <row r="400" spans="1:16" ht="15.75" thickBot="1">
      <c r="A400" s="289" t="s">
        <v>846</v>
      </c>
      <c r="B400" s="208" t="s">
        <v>332</v>
      </c>
      <c r="C400" s="208" t="s">
        <v>1260</v>
      </c>
      <c r="D400" s="208"/>
      <c r="E400" s="208"/>
      <c r="F400" s="208"/>
      <c r="G400" s="222">
        <f t="shared" si="13"/>
        <v>0</v>
      </c>
      <c r="H400" s="208">
        <v>160</v>
      </c>
      <c r="I400" s="208">
        <v>164</v>
      </c>
      <c r="J400" s="222">
        <f t="shared" si="12"/>
        <v>4</v>
      </c>
      <c r="K400" s="223"/>
      <c r="L400" s="208"/>
      <c r="M400" s="376">
        <f>'ЭЭ в 1С'!G202</f>
        <v>170</v>
      </c>
      <c r="N400" s="79"/>
      <c r="O400" s="79"/>
      <c r="P400" s="77"/>
    </row>
    <row r="401" spans="1:16" ht="15.75" thickBot="1">
      <c r="A401" s="289" t="s">
        <v>846</v>
      </c>
      <c r="B401" s="208" t="s">
        <v>332</v>
      </c>
      <c r="C401" s="208" t="s">
        <v>1261</v>
      </c>
      <c r="D401" s="208"/>
      <c r="E401" s="208">
        <v>280</v>
      </c>
      <c r="F401" s="208">
        <v>288</v>
      </c>
      <c r="G401" s="222">
        <f t="shared" si="13"/>
        <v>8</v>
      </c>
      <c r="H401" s="208"/>
      <c r="I401" s="208"/>
      <c r="J401" s="222">
        <f t="shared" si="12"/>
        <v>0</v>
      </c>
      <c r="K401" s="208"/>
      <c r="L401" s="208"/>
      <c r="M401" s="375"/>
      <c r="N401" s="79"/>
      <c r="O401" s="79"/>
      <c r="P401" s="77"/>
    </row>
    <row r="402" spans="1:16" s="181" customFormat="1" ht="15.75" collapsed="1" thickBot="1">
      <c r="A402" s="289" t="s">
        <v>847</v>
      </c>
      <c r="B402" s="208" t="s">
        <v>191</v>
      </c>
      <c r="C402" s="208" t="s">
        <v>1262</v>
      </c>
      <c r="D402" s="208"/>
      <c r="E402" s="208"/>
      <c r="F402" s="208"/>
      <c r="G402" s="222">
        <f t="shared" si="13"/>
        <v>0</v>
      </c>
      <c r="H402" s="208">
        <v>510</v>
      </c>
      <c r="I402" s="208">
        <v>515</v>
      </c>
      <c r="J402" s="222">
        <f t="shared" si="12"/>
        <v>5</v>
      </c>
      <c r="K402" s="223"/>
      <c r="L402" s="208"/>
      <c r="M402" s="376">
        <f>'ЭЭ в 1С'!G203</f>
        <v>208</v>
      </c>
      <c r="N402" s="79"/>
      <c r="O402" s="79"/>
      <c r="P402" s="193"/>
    </row>
    <row r="403" spans="1:16" s="80" customFormat="1" ht="15.75" thickBot="1">
      <c r="A403" s="289" t="s">
        <v>847</v>
      </c>
      <c r="B403" s="208" t="s">
        <v>191</v>
      </c>
      <c r="C403" s="208" t="s">
        <v>1263</v>
      </c>
      <c r="D403" s="208"/>
      <c r="E403" s="208">
        <v>716</v>
      </c>
      <c r="F403" s="208">
        <v>725</v>
      </c>
      <c r="G403" s="222">
        <f t="shared" si="13"/>
        <v>9</v>
      </c>
      <c r="H403" s="208"/>
      <c r="I403" s="208"/>
      <c r="J403" s="222">
        <f t="shared" si="12"/>
        <v>0</v>
      </c>
      <c r="K403" s="208"/>
      <c r="L403" s="208"/>
      <c r="M403" s="375"/>
      <c r="N403" s="79"/>
      <c r="O403" s="79"/>
      <c r="P403" s="75"/>
    </row>
    <row r="404" spans="1:16" s="80" customFormat="1" ht="15.75" thickBot="1">
      <c r="A404" s="289" t="s">
        <v>848</v>
      </c>
      <c r="B404" s="208" t="s">
        <v>849</v>
      </c>
      <c r="C404" s="208" t="s">
        <v>1264</v>
      </c>
      <c r="D404" s="224">
        <v>46505</v>
      </c>
      <c r="E404" s="208"/>
      <c r="F404" s="208"/>
      <c r="G404" s="222">
        <f t="shared" si="13"/>
        <v>0</v>
      </c>
      <c r="H404" s="208">
        <v>85</v>
      </c>
      <c r="I404" s="208">
        <v>86</v>
      </c>
      <c r="J404" s="222">
        <f t="shared" si="12"/>
        <v>1</v>
      </c>
      <c r="K404" s="223"/>
      <c r="L404" s="208"/>
      <c r="M404" s="376">
        <f>'ЭЭ в 1С'!G204</f>
        <v>94</v>
      </c>
      <c r="N404" s="79"/>
      <c r="O404" s="79"/>
      <c r="P404" s="75"/>
    </row>
    <row r="405" spans="1:16" s="181" customFormat="1" ht="15.75" thickBot="1">
      <c r="A405" s="289" t="s">
        <v>848</v>
      </c>
      <c r="B405" s="208" t="s">
        <v>849</v>
      </c>
      <c r="C405" s="208" t="s">
        <v>1265</v>
      </c>
      <c r="D405" s="224">
        <v>46505</v>
      </c>
      <c r="E405" s="208">
        <v>228</v>
      </c>
      <c r="F405" s="208">
        <v>232</v>
      </c>
      <c r="G405" s="222">
        <f t="shared" si="13"/>
        <v>4</v>
      </c>
      <c r="H405" s="208"/>
      <c r="I405" s="208"/>
      <c r="J405" s="222">
        <f t="shared" si="12"/>
        <v>0</v>
      </c>
      <c r="K405" s="208"/>
      <c r="L405" s="208"/>
      <c r="M405" s="375"/>
      <c r="N405" s="79"/>
      <c r="O405" s="79"/>
      <c r="P405" s="193"/>
    </row>
    <row r="406" spans="1:16" ht="15.75" thickBot="1">
      <c r="A406" s="289" t="s">
        <v>850</v>
      </c>
      <c r="B406" s="208" t="s">
        <v>193</v>
      </c>
      <c r="C406" s="208" t="s">
        <v>1266</v>
      </c>
      <c r="D406" s="224">
        <v>46468</v>
      </c>
      <c r="E406" s="208"/>
      <c r="F406" s="208"/>
      <c r="G406" s="222">
        <f t="shared" si="13"/>
        <v>0</v>
      </c>
      <c r="H406" s="208">
        <v>69</v>
      </c>
      <c r="I406" s="208">
        <v>74</v>
      </c>
      <c r="J406" s="222">
        <f t="shared" si="12"/>
        <v>5</v>
      </c>
      <c r="K406" s="223"/>
      <c r="L406" s="208"/>
      <c r="M406" s="376">
        <f>'ЭЭ в 1С'!G205</f>
        <v>132</v>
      </c>
      <c r="N406" s="79"/>
      <c r="O406" s="79"/>
      <c r="P406" s="77"/>
    </row>
    <row r="407" spans="1:16" ht="15.75" thickBot="1">
      <c r="A407" s="289" t="s">
        <v>850</v>
      </c>
      <c r="B407" s="208" t="s">
        <v>193</v>
      </c>
      <c r="C407" s="208" t="s">
        <v>1384</v>
      </c>
      <c r="D407" s="224">
        <v>46468</v>
      </c>
      <c r="E407" s="208">
        <v>146</v>
      </c>
      <c r="F407" s="208">
        <v>154</v>
      </c>
      <c r="G407" s="222">
        <f t="shared" si="13"/>
        <v>8</v>
      </c>
      <c r="H407" s="208"/>
      <c r="I407" s="208"/>
      <c r="J407" s="222">
        <f t="shared" si="12"/>
        <v>0</v>
      </c>
      <c r="K407" s="208"/>
      <c r="L407" s="208"/>
      <c r="M407" s="375"/>
      <c r="N407" s="79"/>
      <c r="O407" s="79"/>
      <c r="P407" s="77"/>
    </row>
    <row r="408" spans="1:16" s="82" customFormat="1" ht="15.75" collapsed="1" thickBot="1">
      <c r="A408" s="289" t="s">
        <v>851</v>
      </c>
      <c r="B408" s="208" t="s">
        <v>852</v>
      </c>
      <c r="C408" s="208" t="s">
        <v>1267</v>
      </c>
      <c r="D408" s="208" t="s">
        <v>1376</v>
      </c>
      <c r="E408" s="208"/>
      <c r="F408" s="208"/>
      <c r="G408" s="222">
        <f t="shared" si="13"/>
        <v>0</v>
      </c>
      <c r="H408" s="208">
        <v>545</v>
      </c>
      <c r="I408" s="208">
        <v>552</v>
      </c>
      <c r="J408" s="222">
        <f t="shared" si="12"/>
        <v>7</v>
      </c>
      <c r="K408" s="223"/>
      <c r="L408" s="208"/>
      <c r="M408" s="376">
        <f>'ЭЭ в 1С'!G206</f>
        <v>114</v>
      </c>
      <c r="N408" s="79"/>
      <c r="O408" s="79"/>
      <c r="P408" s="79"/>
    </row>
    <row r="409" spans="1:16" s="80" customFormat="1" ht="15.75" thickBot="1">
      <c r="A409" s="289" t="s">
        <v>851</v>
      </c>
      <c r="B409" s="208" t="s">
        <v>852</v>
      </c>
      <c r="C409" s="208" t="s">
        <v>1268</v>
      </c>
      <c r="D409" s="208" t="s">
        <v>1376</v>
      </c>
      <c r="E409" s="208">
        <v>639</v>
      </c>
      <c r="F409" s="208">
        <v>657</v>
      </c>
      <c r="G409" s="222">
        <f t="shared" si="13"/>
        <v>18</v>
      </c>
      <c r="H409" s="208"/>
      <c r="I409" s="208"/>
      <c r="J409" s="222">
        <f t="shared" si="12"/>
        <v>0</v>
      </c>
      <c r="K409" s="208"/>
      <c r="L409" s="208"/>
      <c r="M409" s="375"/>
      <c r="N409" s="79"/>
      <c r="O409" s="79"/>
      <c r="P409" s="75"/>
    </row>
    <row r="410" spans="1:16" s="80" customFormat="1" ht="15.75" thickBot="1">
      <c r="A410" s="276" t="s">
        <v>853</v>
      </c>
      <c r="B410" s="208" t="s">
        <v>195</v>
      </c>
      <c r="C410" s="208" t="s">
        <v>1269</v>
      </c>
      <c r="D410" s="208"/>
      <c r="E410" s="208"/>
      <c r="F410" s="208"/>
      <c r="G410" s="222">
        <f t="shared" si="13"/>
        <v>0</v>
      </c>
      <c r="H410" s="208">
        <v>373</v>
      </c>
      <c r="I410" s="208">
        <v>373</v>
      </c>
      <c r="J410" s="222">
        <f t="shared" si="12"/>
        <v>0</v>
      </c>
      <c r="K410" s="223"/>
      <c r="L410" s="208"/>
      <c r="M410" s="376">
        <f>'ЭЭ в 1С'!G207</f>
        <v>0</v>
      </c>
      <c r="N410" s="79"/>
      <c r="O410" s="79"/>
      <c r="P410" s="75"/>
    </row>
    <row r="411" spans="1:16" s="181" customFormat="1" ht="15.75" thickBot="1">
      <c r="A411" s="276" t="s">
        <v>853</v>
      </c>
      <c r="B411" s="208" t="s">
        <v>195</v>
      </c>
      <c r="C411" s="208" t="s">
        <v>1270</v>
      </c>
      <c r="D411" s="208"/>
      <c r="E411" s="208">
        <v>573</v>
      </c>
      <c r="F411" s="208">
        <v>573</v>
      </c>
      <c r="G411" s="222">
        <f t="shared" si="13"/>
        <v>0</v>
      </c>
      <c r="H411" s="208"/>
      <c r="I411" s="208"/>
      <c r="J411" s="222">
        <f t="shared" si="12"/>
        <v>0</v>
      </c>
      <c r="K411" s="208"/>
      <c r="L411" s="208"/>
      <c r="M411" s="375"/>
      <c r="N411" s="79"/>
      <c r="O411" s="79"/>
      <c r="P411" s="193"/>
    </row>
    <row r="412" spans="1:16" s="80" customFormat="1" ht="15.75" thickBot="1">
      <c r="A412" s="289" t="s">
        <v>854</v>
      </c>
      <c r="B412" s="208" t="s">
        <v>196</v>
      </c>
      <c r="C412" s="208" t="s">
        <v>1377</v>
      </c>
      <c r="D412" s="208" t="s">
        <v>1378</v>
      </c>
      <c r="E412" s="208">
        <v>65</v>
      </c>
      <c r="F412" s="208">
        <v>71</v>
      </c>
      <c r="G412" s="222">
        <f t="shared" si="13"/>
        <v>6</v>
      </c>
      <c r="H412" s="208"/>
      <c r="I412" s="208"/>
      <c r="J412" s="222">
        <f t="shared" si="12"/>
        <v>0</v>
      </c>
      <c r="K412" s="223"/>
      <c r="L412" s="208"/>
      <c r="M412" s="376">
        <f>'ЭЭ в 1С'!G208</f>
        <v>151</v>
      </c>
      <c r="N412" s="79"/>
      <c r="O412" s="79"/>
      <c r="P412" s="75"/>
    </row>
    <row r="413" spans="1:16" s="80" customFormat="1" ht="15.75" thickBot="1">
      <c r="A413" s="289" t="s">
        <v>854</v>
      </c>
      <c r="B413" s="208" t="s">
        <v>196</v>
      </c>
      <c r="C413" s="208" t="s">
        <v>1379</v>
      </c>
      <c r="D413" s="208" t="s">
        <v>1380</v>
      </c>
      <c r="E413" s="208"/>
      <c r="F413" s="208"/>
      <c r="G413" s="222">
        <f t="shared" si="13"/>
        <v>0</v>
      </c>
      <c r="H413" s="208">
        <v>31</v>
      </c>
      <c r="I413" s="208">
        <v>34</v>
      </c>
      <c r="J413" s="222">
        <f t="shared" si="12"/>
        <v>3</v>
      </c>
      <c r="K413" s="208"/>
      <c r="L413" s="208"/>
      <c r="M413" s="375"/>
      <c r="N413" s="79"/>
      <c r="O413" s="79"/>
      <c r="P413" s="75"/>
    </row>
    <row r="414" spans="1:16" s="181" customFormat="1" ht="15.75" thickBot="1">
      <c r="A414" s="289" t="s">
        <v>855</v>
      </c>
      <c r="B414" s="208" t="s">
        <v>197</v>
      </c>
      <c r="C414" s="208" t="s">
        <v>1271</v>
      </c>
      <c r="D414" s="208"/>
      <c r="E414" s="208"/>
      <c r="F414" s="208"/>
      <c r="G414" s="222">
        <f t="shared" si="13"/>
        <v>0</v>
      </c>
      <c r="H414" s="208">
        <v>187</v>
      </c>
      <c r="I414" s="208">
        <v>189</v>
      </c>
      <c r="J414" s="222">
        <f t="shared" si="12"/>
        <v>2</v>
      </c>
      <c r="K414" s="223"/>
      <c r="L414" s="208"/>
      <c r="M414" s="376">
        <f>'ЭЭ в 1С'!G209</f>
        <v>243</v>
      </c>
      <c r="N414" s="79"/>
      <c r="O414" s="79"/>
      <c r="P414" s="193"/>
    </row>
    <row r="415" spans="1:16" ht="15.75" thickBot="1">
      <c r="A415" s="289" t="s">
        <v>855</v>
      </c>
      <c r="B415" s="208" t="s">
        <v>197</v>
      </c>
      <c r="C415" s="208" t="s">
        <v>1272</v>
      </c>
      <c r="D415" s="208"/>
      <c r="E415" s="208">
        <v>361</v>
      </c>
      <c r="F415" s="208">
        <v>365</v>
      </c>
      <c r="G415" s="222">
        <f t="shared" si="13"/>
        <v>4</v>
      </c>
      <c r="H415" s="208"/>
      <c r="I415" s="208"/>
      <c r="J415" s="222">
        <f t="shared" si="12"/>
        <v>0</v>
      </c>
      <c r="K415" s="208"/>
      <c r="L415" s="208"/>
      <c r="M415" s="375"/>
      <c r="N415" s="102"/>
      <c r="O415" s="79"/>
      <c r="P415" s="77"/>
    </row>
    <row r="416" spans="1:16" ht="15.75" thickBot="1">
      <c r="A416" s="276" t="s">
        <v>856</v>
      </c>
      <c r="B416" s="208" t="s">
        <v>857</v>
      </c>
      <c r="C416" s="208" t="s">
        <v>1273</v>
      </c>
      <c r="D416" s="208"/>
      <c r="E416" s="208"/>
      <c r="F416" s="208"/>
      <c r="G416" s="222">
        <f t="shared" si="13"/>
        <v>0</v>
      </c>
      <c r="H416" s="208">
        <v>260</v>
      </c>
      <c r="I416" s="208">
        <v>261</v>
      </c>
      <c r="J416" s="222">
        <f t="shared" si="12"/>
        <v>1</v>
      </c>
      <c r="K416" s="223"/>
      <c r="L416" s="208"/>
      <c r="M416" s="376">
        <f>'ЭЭ в 1С'!G210</f>
        <v>65</v>
      </c>
      <c r="N416" s="102"/>
      <c r="O416" s="79"/>
      <c r="P416" s="77"/>
    </row>
    <row r="417" spans="1:16" s="181" customFormat="1" ht="15.75" collapsed="1" thickBot="1">
      <c r="A417" s="276" t="s">
        <v>856</v>
      </c>
      <c r="B417" s="208" t="s">
        <v>857</v>
      </c>
      <c r="C417" s="208" t="s">
        <v>1274</v>
      </c>
      <c r="D417" s="208"/>
      <c r="E417" s="208">
        <v>352</v>
      </c>
      <c r="F417" s="208">
        <v>353</v>
      </c>
      <c r="G417" s="222">
        <f t="shared" si="13"/>
        <v>1</v>
      </c>
      <c r="H417" s="208"/>
      <c r="I417" s="208"/>
      <c r="J417" s="222">
        <f t="shared" si="12"/>
        <v>0</v>
      </c>
      <c r="K417" s="208"/>
      <c r="L417" s="208"/>
      <c r="M417" s="375"/>
      <c r="N417" s="79"/>
      <c r="O417" s="79"/>
      <c r="P417" s="180"/>
    </row>
    <row r="418" spans="1:16" s="80" customFormat="1" ht="15.75" thickBot="1">
      <c r="A418" s="276" t="s">
        <v>858</v>
      </c>
      <c r="B418" s="208" t="s">
        <v>199</v>
      </c>
      <c r="C418" s="208" t="s">
        <v>1275</v>
      </c>
      <c r="D418" s="208"/>
      <c r="E418" s="208"/>
      <c r="F418" s="208"/>
      <c r="G418" s="222">
        <f t="shared" si="13"/>
        <v>0</v>
      </c>
      <c r="H418" s="208">
        <v>128</v>
      </c>
      <c r="I418" s="208">
        <v>129</v>
      </c>
      <c r="J418" s="222">
        <f t="shared" si="12"/>
        <v>1</v>
      </c>
      <c r="K418" s="223"/>
      <c r="L418" s="208"/>
      <c r="M418" s="376">
        <f>'ЭЭ в 1С'!G211</f>
        <v>153</v>
      </c>
      <c r="N418" s="79"/>
      <c r="O418" s="79"/>
      <c r="P418" s="75"/>
    </row>
    <row r="419" spans="1:16" s="80" customFormat="1" ht="15.75" thickBot="1">
      <c r="A419" s="276" t="s">
        <v>858</v>
      </c>
      <c r="B419" s="208" t="s">
        <v>199</v>
      </c>
      <c r="C419" s="208" t="s">
        <v>1276</v>
      </c>
      <c r="D419" s="208"/>
      <c r="E419" s="208">
        <v>164</v>
      </c>
      <c r="F419" s="208">
        <v>165</v>
      </c>
      <c r="G419" s="222">
        <f t="shared" si="13"/>
        <v>1</v>
      </c>
      <c r="H419" s="208"/>
      <c r="I419" s="208"/>
      <c r="J419" s="222">
        <f t="shared" si="12"/>
        <v>0</v>
      </c>
      <c r="K419" s="208"/>
      <c r="L419" s="208"/>
      <c r="M419" s="375"/>
      <c r="N419" s="79"/>
      <c r="O419" s="79"/>
      <c r="P419" s="75"/>
    </row>
    <row r="420" spans="1:16" s="181" customFormat="1" ht="15.75" thickBot="1">
      <c r="A420" s="276" t="s">
        <v>859</v>
      </c>
      <c r="B420" s="208" t="s">
        <v>200</v>
      </c>
      <c r="C420" s="208" t="s">
        <v>1347</v>
      </c>
      <c r="D420" s="208" t="s">
        <v>1348</v>
      </c>
      <c r="E420" s="208">
        <v>219</v>
      </c>
      <c r="F420" s="208">
        <v>220</v>
      </c>
      <c r="G420" s="222">
        <f t="shared" si="13"/>
        <v>1</v>
      </c>
      <c r="H420" s="208"/>
      <c r="I420" s="208"/>
      <c r="J420" s="222">
        <f t="shared" si="12"/>
        <v>0</v>
      </c>
      <c r="K420" s="223"/>
      <c r="L420" s="276">
        <v>217</v>
      </c>
      <c r="M420" s="376">
        <f>'ЭЭ в 1С'!G212</f>
        <v>175</v>
      </c>
      <c r="N420" s="79"/>
      <c r="O420" s="79"/>
      <c r="P420" s="193"/>
    </row>
    <row r="421" spans="1:16" ht="15.75" thickBot="1">
      <c r="A421" s="276" t="s">
        <v>859</v>
      </c>
      <c r="B421" s="208" t="s">
        <v>200</v>
      </c>
      <c r="C421" s="208" t="s">
        <v>1445</v>
      </c>
      <c r="D421" s="224">
        <v>46529</v>
      </c>
      <c r="E421" s="208"/>
      <c r="F421" s="208"/>
      <c r="G421" s="222">
        <f t="shared" si="13"/>
        <v>0</v>
      </c>
      <c r="H421" s="208">
        <v>16</v>
      </c>
      <c r="I421" s="208">
        <v>17</v>
      </c>
      <c r="J421" s="222">
        <f t="shared" si="12"/>
        <v>1</v>
      </c>
      <c r="K421" s="208"/>
      <c r="L421" s="208"/>
      <c r="M421" s="375"/>
      <c r="N421" s="277"/>
      <c r="O421" s="79"/>
      <c r="P421" s="77"/>
    </row>
    <row r="422" spans="1:16" ht="15.75" thickBot="1">
      <c r="A422" s="276" t="s">
        <v>860</v>
      </c>
      <c r="B422" s="208" t="s">
        <v>861</v>
      </c>
      <c r="C422" s="208" t="s">
        <v>1277</v>
      </c>
      <c r="D422" s="208"/>
      <c r="E422" s="208"/>
      <c r="F422" s="208"/>
      <c r="G422" s="222">
        <f t="shared" si="13"/>
        <v>0</v>
      </c>
      <c r="H422" s="208">
        <v>337</v>
      </c>
      <c r="I422" s="208">
        <v>340</v>
      </c>
      <c r="J422" s="222">
        <f t="shared" si="12"/>
        <v>3</v>
      </c>
      <c r="K422" s="223"/>
      <c r="L422" s="208"/>
      <c r="M422" s="376">
        <f>'ЭЭ в 1С'!G213</f>
        <v>288</v>
      </c>
      <c r="N422" s="218"/>
      <c r="O422" s="79"/>
      <c r="P422" s="77"/>
    </row>
    <row r="423" spans="1:16" s="181" customFormat="1" ht="15.75" collapsed="1" thickBot="1">
      <c r="A423" s="276" t="s">
        <v>860</v>
      </c>
      <c r="B423" s="208" t="s">
        <v>861</v>
      </c>
      <c r="C423" s="208" t="s">
        <v>1278</v>
      </c>
      <c r="D423" s="208"/>
      <c r="E423" s="208">
        <v>587</v>
      </c>
      <c r="F423" s="208">
        <v>590</v>
      </c>
      <c r="G423" s="222">
        <f t="shared" si="13"/>
        <v>3</v>
      </c>
      <c r="H423" s="208"/>
      <c r="I423" s="208"/>
      <c r="J423" s="222">
        <f t="shared" si="12"/>
        <v>0</v>
      </c>
      <c r="K423" s="208"/>
      <c r="L423" s="208"/>
      <c r="M423" s="375"/>
      <c r="N423" s="139"/>
      <c r="O423" s="79"/>
      <c r="P423" s="193"/>
    </row>
    <row r="424" spans="1:16" ht="15.75" thickBot="1">
      <c r="A424" s="289" t="s">
        <v>862</v>
      </c>
      <c r="B424" s="208" t="s">
        <v>258</v>
      </c>
      <c r="C424" s="208" t="s">
        <v>1279</v>
      </c>
      <c r="D424" s="208" t="s">
        <v>1381</v>
      </c>
      <c r="E424" s="208"/>
      <c r="F424" s="208"/>
      <c r="G424" s="222">
        <f t="shared" si="13"/>
        <v>0</v>
      </c>
      <c r="H424" s="208">
        <v>87</v>
      </c>
      <c r="I424" s="208">
        <v>88</v>
      </c>
      <c r="J424" s="222">
        <f t="shared" si="12"/>
        <v>1</v>
      </c>
      <c r="K424" s="223"/>
      <c r="L424" s="208"/>
      <c r="M424" s="376">
        <f>'ЭЭ в 1С'!G214</f>
        <v>96</v>
      </c>
      <c r="N424" s="218"/>
      <c r="O424" s="79"/>
      <c r="P424" s="77"/>
    </row>
    <row r="425" spans="1:16" ht="15.75" thickBot="1">
      <c r="A425" s="289" t="s">
        <v>862</v>
      </c>
      <c r="B425" s="208" t="s">
        <v>258</v>
      </c>
      <c r="C425" s="208" t="s">
        <v>1280</v>
      </c>
      <c r="D425" s="208" t="s">
        <v>1381</v>
      </c>
      <c r="E425" s="208">
        <v>175</v>
      </c>
      <c r="F425" s="208">
        <v>177</v>
      </c>
      <c r="G425" s="222">
        <f t="shared" si="13"/>
        <v>2</v>
      </c>
      <c r="H425" s="208"/>
      <c r="I425" s="208"/>
      <c r="J425" s="222">
        <f t="shared" si="12"/>
        <v>0</v>
      </c>
      <c r="K425" s="208"/>
      <c r="L425" s="208"/>
      <c r="M425" s="375"/>
      <c r="N425" s="218"/>
      <c r="O425" s="79"/>
      <c r="P425" s="77"/>
    </row>
    <row r="426" spans="1:16" s="181" customFormat="1" ht="15.75" collapsed="1" thickBot="1">
      <c r="A426" s="276" t="s">
        <v>863</v>
      </c>
      <c r="B426" s="208" t="s">
        <v>203</v>
      </c>
      <c r="C426" s="208" t="s">
        <v>1281</v>
      </c>
      <c r="D426" s="208"/>
      <c r="E426" s="208"/>
      <c r="F426" s="208"/>
      <c r="G426" s="222">
        <f t="shared" si="13"/>
        <v>0</v>
      </c>
      <c r="H426" s="208">
        <v>111</v>
      </c>
      <c r="I426" s="208">
        <v>112</v>
      </c>
      <c r="J426" s="222">
        <f t="shared" si="12"/>
        <v>1</v>
      </c>
      <c r="K426" s="223"/>
      <c r="L426" s="208"/>
      <c r="M426" s="376">
        <f>'ЭЭ в 1С'!G215</f>
        <v>72</v>
      </c>
      <c r="N426" s="139"/>
      <c r="O426" s="79"/>
      <c r="P426" s="180"/>
    </row>
    <row r="427" spans="1:16" ht="15.75" thickBot="1">
      <c r="A427" s="276" t="s">
        <v>863</v>
      </c>
      <c r="B427" s="208" t="s">
        <v>203</v>
      </c>
      <c r="C427" s="208" t="s">
        <v>1282</v>
      </c>
      <c r="D427" s="208"/>
      <c r="E427" s="208">
        <v>233</v>
      </c>
      <c r="F427" s="208">
        <v>234</v>
      </c>
      <c r="G427" s="222">
        <f t="shared" si="13"/>
        <v>1</v>
      </c>
      <c r="H427" s="208"/>
      <c r="I427" s="208"/>
      <c r="J427" s="222">
        <f t="shared" si="12"/>
        <v>0</v>
      </c>
      <c r="K427" s="208"/>
      <c r="L427" s="208"/>
      <c r="M427" s="375"/>
      <c r="N427" s="79"/>
      <c r="O427" s="79"/>
      <c r="P427" s="77"/>
    </row>
    <row r="428" spans="1:16" ht="15.75" thickBot="1">
      <c r="A428" s="289" t="s">
        <v>864</v>
      </c>
      <c r="B428" s="208" t="s">
        <v>204</v>
      </c>
      <c r="C428" s="208" t="s">
        <v>1283</v>
      </c>
      <c r="D428" s="224">
        <v>47103</v>
      </c>
      <c r="E428" s="208"/>
      <c r="F428" s="208"/>
      <c r="G428" s="222">
        <f t="shared" si="13"/>
        <v>0</v>
      </c>
      <c r="H428" s="208">
        <v>130</v>
      </c>
      <c r="I428" s="208">
        <v>131</v>
      </c>
      <c r="J428" s="222">
        <f t="shared" si="12"/>
        <v>1</v>
      </c>
      <c r="K428" s="223"/>
      <c r="L428" s="208"/>
      <c r="M428" s="376">
        <f>'ЭЭ в 1С'!G216</f>
        <v>87</v>
      </c>
      <c r="N428" s="79"/>
      <c r="O428" s="79"/>
      <c r="P428" s="77"/>
    </row>
    <row r="429" spans="1:16" s="181" customFormat="1" ht="15.75" collapsed="1" thickBot="1">
      <c r="A429" s="289" t="s">
        <v>864</v>
      </c>
      <c r="B429" s="208" t="s">
        <v>204</v>
      </c>
      <c r="C429" s="208" t="s">
        <v>1284</v>
      </c>
      <c r="D429" s="224">
        <v>47103</v>
      </c>
      <c r="E429" s="208">
        <v>279</v>
      </c>
      <c r="F429" s="208">
        <v>282</v>
      </c>
      <c r="G429" s="222">
        <f t="shared" si="13"/>
        <v>3</v>
      </c>
      <c r="H429" s="208"/>
      <c r="I429" s="208"/>
      <c r="J429" s="222">
        <f t="shared" si="12"/>
        <v>0</v>
      </c>
      <c r="K429" s="208"/>
      <c r="L429" s="208"/>
      <c r="M429" s="375"/>
      <c r="N429" s="79"/>
      <c r="O429" s="79"/>
      <c r="P429" s="193"/>
    </row>
    <row r="430" spans="1:16" s="80" customFormat="1" ht="15.75" thickBot="1">
      <c r="A430" s="289" t="s">
        <v>865</v>
      </c>
      <c r="B430" s="208" t="s">
        <v>205</v>
      </c>
      <c r="C430" s="208" t="s">
        <v>1285</v>
      </c>
      <c r="D430" s="208"/>
      <c r="E430" s="208"/>
      <c r="F430" s="208"/>
      <c r="G430" s="222">
        <f t="shared" si="13"/>
        <v>0</v>
      </c>
      <c r="H430" s="208">
        <v>142</v>
      </c>
      <c r="I430" s="208">
        <v>144</v>
      </c>
      <c r="J430" s="222">
        <f t="shared" si="12"/>
        <v>2</v>
      </c>
      <c r="K430" s="223"/>
      <c r="L430" s="208"/>
      <c r="M430" s="376">
        <f>'ЭЭ в 1С'!G217</f>
        <v>80</v>
      </c>
      <c r="N430" s="79"/>
      <c r="O430" s="79"/>
      <c r="P430" s="75"/>
    </row>
    <row r="431" spans="1:16" s="80" customFormat="1" ht="15.75" thickBot="1">
      <c r="A431" s="289" t="s">
        <v>865</v>
      </c>
      <c r="B431" s="208" t="s">
        <v>205</v>
      </c>
      <c r="C431" s="208" t="s">
        <v>1286</v>
      </c>
      <c r="D431" s="208"/>
      <c r="E431" s="208">
        <v>328</v>
      </c>
      <c r="F431" s="208">
        <v>330</v>
      </c>
      <c r="G431" s="222">
        <f t="shared" si="13"/>
        <v>2</v>
      </c>
      <c r="H431" s="208"/>
      <c r="I431" s="208"/>
      <c r="J431" s="222">
        <f t="shared" si="12"/>
        <v>0</v>
      </c>
      <c r="K431" s="208"/>
      <c r="L431" s="208"/>
      <c r="M431" s="375"/>
      <c r="N431" s="79"/>
      <c r="O431" s="79"/>
      <c r="P431" s="75"/>
    </row>
    <row r="432" spans="1:16" s="82" customFormat="1" ht="15.75" thickBot="1">
      <c r="A432" s="276" t="s">
        <v>866</v>
      </c>
      <c r="B432" s="208" t="s">
        <v>206</v>
      </c>
      <c r="C432" s="208" t="s">
        <v>1287</v>
      </c>
      <c r="D432" s="208"/>
      <c r="E432" s="208"/>
      <c r="F432" s="208"/>
      <c r="G432" s="222">
        <f t="shared" si="13"/>
        <v>0</v>
      </c>
      <c r="H432" s="208">
        <v>350</v>
      </c>
      <c r="I432" s="208">
        <v>351</v>
      </c>
      <c r="J432" s="222">
        <f t="shared" si="12"/>
        <v>1</v>
      </c>
      <c r="K432" s="223"/>
      <c r="L432" s="208"/>
      <c r="M432" s="376">
        <f>'ЭЭ в 1С'!G218</f>
        <v>152</v>
      </c>
      <c r="N432" s="79"/>
      <c r="O432" s="79"/>
      <c r="P432" s="79"/>
    </row>
    <row r="433" spans="1:16" ht="15.75" thickBot="1">
      <c r="A433" s="276" t="s">
        <v>866</v>
      </c>
      <c r="B433" s="208" t="s">
        <v>206</v>
      </c>
      <c r="C433" s="208" t="s">
        <v>1288</v>
      </c>
      <c r="D433" s="208"/>
      <c r="E433" s="208">
        <v>712</v>
      </c>
      <c r="F433" s="208">
        <v>715</v>
      </c>
      <c r="G433" s="222">
        <f t="shared" si="13"/>
        <v>3</v>
      </c>
      <c r="H433" s="208"/>
      <c r="I433" s="208"/>
      <c r="J433" s="222">
        <f t="shared" si="12"/>
        <v>0</v>
      </c>
      <c r="K433" s="208"/>
      <c r="L433" s="208"/>
      <c r="M433" s="375"/>
      <c r="N433" s="79"/>
      <c r="O433" s="79"/>
      <c r="P433" s="77"/>
    </row>
    <row r="434" spans="1:16" ht="15.75" thickBot="1">
      <c r="A434" s="289" t="s">
        <v>867</v>
      </c>
      <c r="B434" s="208" t="s">
        <v>207</v>
      </c>
      <c r="C434" s="208" t="s">
        <v>1289</v>
      </c>
      <c r="D434" s="224">
        <v>46475</v>
      </c>
      <c r="E434" s="208"/>
      <c r="F434" s="208"/>
      <c r="G434" s="222">
        <f t="shared" si="13"/>
        <v>0</v>
      </c>
      <c r="H434" s="208">
        <v>4</v>
      </c>
      <c r="I434" s="208">
        <v>4</v>
      </c>
      <c r="J434" s="222">
        <f t="shared" si="12"/>
        <v>0</v>
      </c>
      <c r="K434" s="223"/>
      <c r="L434" s="208"/>
      <c r="M434" s="376">
        <f>'ЭЭ в 1С'!G219</f>
        <v>0</v>
      </c>
      <c r="N434" s="79"/>
      <c r="O434" s="79"/>
      <c r="P434" s="77"/>
    </row>
    <row r="435" spans="1:16" s="82" customFormat="1" ht="15.75" collapsed="1" thickBot="1">
      <c r="A435" s="289" t="s">
        <v>867</v>
      </c>
      <c r="B435" s="208" t="s">
        <v>207</v>
      </c>
      <c r="C435" s="208" t="s">
        <v>1290</v>
      </c>
      <c r="D435" s="224">
        <v>46475</v>
      </c>
      <c r="E435" s="208">
        <v>11</v>
      </c>
      <c r="F435" s="208">
        <v>11</v>
      </c>
      <c r="G435" s="222">
        <f t="shared" si="13"/>
        <v>0</v>
      </c>
      <c r="H435" s="208"/>
      <c r="I435" s="208"/>
      <c r="J435" s="222">
        <f t="shared" si="12"/>
        <v>0</v>
      </c>
      <c r="K435" s="208"/>
      <c r="L435" s="208"/>
      <c r="M435" s="375"/>
      <c r="N435" s="79"/>
      <c r="O435" s="79"/>
      <c r="P435" s="79"/>
    </row>
    <row r="436" spans="1:16" ht="15.75" thickBot="1">
      <c r="A436" s="289" t="s">
        <v>868</v>
      </c>
      <c r="B436" s="208" t="s">
        <v>869</v>
      </c>
      <c r="C436" s="208" t="s">
        <v>1291</v>
      </c>
      <c r="D436" s="208"/>
      <c r="E436" s="208"/>
      <c r="F436" s="208"/>
      <c r="G436" s="222">
        <f t="shared" si="13"/>
        <v>0</v>
      </c>
      <c r="H436" s="208">
        <v>360</v>
      </c>
      <c r="I436" s="208">
        <v>366</v>
      </c>
      <c r="J436" s="222">
        <f t="shared" si="12"/>
        <v>6</v>
      </c>
      <c r="K436" s="223"/>
      <c r="L436" s="208"/>
      <c r="M436" s="376">
        <f>'ЭЭ в 1С'!G220</f>
        <v>75</v>
      </c>
      <c r="N436" s="102"/>
      <c r="O436" s="79"/>
      <c r="P436" s="77"/>
    </row>
    <row r="437" spans="1:16" ht="15.75" thickBot="1">
      <c r="A437" s="289" t="s">
        <v>868</v>
      </c>
      <c r="B437" s="208" t="s">
        <v>869</v>
      </c>
      <c r="C437" s="208" t="s">
        <v>1292</v>
      </c>
      <c r="D437" s="208"/>
      <c r="E437" s="208">
        <v>472</v>
      </c>
      <c r="F437" s="208">
        <v>479</v>
      </c>
      <c r="G437" s="222">
        <f t="shared" si="13"/>
        <v>7</v>
      </c>
      <c r="H437" s="208"/>
      <c r="I437" s="208"/>
      <c r="J437" s="222">
        <f t="shared" si="12"/>
        <v>0</v>
      </c>
      <c r="K437" s="208"/>
      <c r="L437" s="208"/>
      <c r="M437" s="375"/>
      <c r="N437" s="102"/>
      <c r="O437" s="79"/>
      <c r="P437" s="77"/>
    </row>
    <row r="438" spans="1:16" s="181" customFormat="1" ht="15.75" collapsed="1" thickBot="1">
      <c r="A438" s="289" t="s">
        <v>870</v>
      </c>
      <c r="B438" s="208" t="s">
        <v>871</v>
      </c>
      <c r="C438" s="208" t="s">
        <v>1293</v>
      </c>
      <c r="D438" s="224">
        <v>46475</v>
      </c>
      <c r="E438" s="208"/>
      <c r="F438" s="208"/>
      <c r="G438" s="222">
        <f t="shared" si="13"/>
        <v>0</v>
      </c>
      <c r="H438" s="208">
        <v>119</v>
      </c>
      <c r="I438" s="208">
        <v>119</v>
      </c>
      <c r="J438" s="222">
        <f t="shared" si="12"/>
        <v>0</v>
      </c>
      <c r="K438" s="223"/>
      <c r="L438" s="208"/>
      <c r="M438" s="376">
        <f>'ЭЭ в 1С'!G221</f>
        <v>12</v>
      </c>
      <c r="N438" s="79"/>
      <c r="O438" s="79"/>
      <c r="P438" s="193"/>
    </row>
    <row r="439" spans="1:16" s="80" customFormat="1" ht="15.75" thickBot="1">
      <c r="A439" s="289" t="s">
        <v>870</v>
      </c>
      <c r="B439" s="208" t="s">
        <v>871</v>
      </c>
      <c r="C439" s="208" t="s">
        <v>1294</v>
      </c>
      <c r="D439" s="224">
        <v>46475</v>
      </c>
      <c r="E439" s="208">
        <v>209</v>
      </c>
      <c r="F439" s="208">
        <v>210</v>
      </c>
      <c r="G439" s="222">
        <f t="shared" si="13"/>
        <v>1</v>
      </c>
      <c r="H439" s="208"/>
      <c r="I439" s="208"/>
      <c r="J439" s="222">
        <f t="shared" si="12"/>
        <v>0</v>
      </c>
      <c r="K439" s="208"/>
      <c r="L439" s="208"/>
      <c r="M439" s="375"/>
      <c r="N439" s="79"/>
      <c r="O439" s="79"/>
      <c r="P439" s="75"/>
    </row>
    <row r="440" spans="1:16" s="80" customFormat="1" ht="15.75" thickBot="1">
      <c r="A440" s="276" t="s">
        <v>872</v>
      </c>
      <c r="B440" s="208" t="s">
        <v>1382</v>
      </c>
      <c r="C440" s="208" t="s">
        <v>1295</v>
      </c>
      <c r="D440" s="224">
        <v>45741</v>
      </c>
      <c r="E440" s="208"/>
      <c r="F440" s="208"/>
      <c r="G440" s="222">
        <f t="shared" si="13"/>
        <v>0</v>
      </c>
      <c r="H440" s="208">
        <v>309</v>
      </c>
      <c r="I440" s="208">
        <v>310</v>
      </c>
      <c r="J440" s="222">
        <f t="shared" si="12"/>
        <v>1</v>
      </c>
      <c r="K440" s="223"/>
      <c r="L440" s="208"/>
      <c r="M440" s="376">
        <f>'ЭЭ в 1С'!G222</f>
        <v>204</v>
      </c>
      <c r="N440" s="79"/>
      <c r="O440" s="79"/>
      <c r="P440" s="75"/>
    </row>
    <row r="441" spans="1:16" s="181" customFormat="1" ht="15.75" thickBot="1">
      <c r="A441" s="276" t="s">
        <v>872</v>
      </c>
      <c r="B441" s="208" t="s">
        <v>1382</v>
      </c>
      <c r="C441" s="208" t="s">
        <v>1296</v>
      </c>
      <c r="D441" s="224">
        <v>46471</v>
      </c>
      <c r="E441" s="208">
        <v>495</v>
      </c>
      <c r="F441" s="208">
        <v>497</v>
      </c>
      <c r="G441" s="222">
        <f t="shared" si="13"/>
        <v>2</v>
      </c>
      <c r="H441" s="208"/>
      <c r="I441" s="208"/>
      <c r="J441" s="222">
        <f t="shared" si="12"/>
        <v>0</v>
      </c>
      <c r="K441" s="208"/>
      <c r="L441" s="208"/>
      <c r="M441" s="375"/>
      <c r="N441" s="79"/>
      <c r="O441" s="79"/>
      <c r="P441" s="193"/>
    </row>
    <row r="442" spans="1:16" ht="15.75" thickBot="1">
      <c r="A442" s="276" t="s">
        <v>873</v>
      </c>
      <c r="B442" s="208" t="s">
        <v>1345</v>
      </c>
      <c r="C442" s="208" t="s">
        <v>1297</v>
      </c>
      <c r="D442" s="208"/>
      <c r="E442" s="208"/>
      <c r="F442" s="208"/>
      <c r="G442" s="222">
        <f t="shared" si="13"/>
        <v>0</v>
      </c>
      <c r="H442" s="208">
        <v>384</v>
      </c>
      <c r="I442" s="208">
        <v>385</v>
      </c>
      <c r="J442" s="222">
        <f t="shared" si="12"/>
        <v>1</v>
      </c>
      <c r="K442" s="223"/>
      <c r="L442" s="208"/>
      <c r="M442" s="376">
        <f>'ЭЭ в 1С'!G223</f>
        <v>114</v>
      </c>
      <c r="N442" s="79"/>
      <c r="O442" s="79"/>
      <c r="P442" s="77"/>
    </row>
    <row r="443" spans="1:16" ht="15.75" thickBot="1">
      <c r="A443" s="276" t="s">
        <v>873</v>
      </c>
      <c r="B443" s="208" t="s">
        <v>1345</v>
      </c>
      <c r="C443" s="208" t="s">
        <v>1298</v>
      </c>
      <c r="D443" s="208"/>
      <c r="E443" s="208">
        <v>630</v>
      </c>
      <c r="F443" s="208">
        <v>632</v>
      </c>
      <c r="G443" s="222">
        <f t="shared" si="13"/>
        <v>2</v>
      </c>
      <c r="H443" s="208"/>
      <c r="I443" s="208"/>
      <c r="J443" s="222">
        <f t="shared" si="12"/>
        <v>0</v>
      </c>
      <c r="K443" s="208"/>
      <c r="L443" s="208"/>
      <c r="M443" s="375"/>
      <c r="N443" s="79"/>
      <c r="O443" s="79"/>
      <c r="P443" s="77"/>
    </row>
    <row r="444" spans="1:16" s="181" customFormat="1" ht="15.75" collapsed="1" thickBot="1">
      <c r="A444" s="289" t="s">
        <v>874</v>
      </c>
      <c r="B444" s="208" t="s">
        <v>211</v>
      </c>
      <c r="C444" s="208" t="s">
        <v>1299</v>
      </c>
      <c r="D444" s="224">
        <v>45760</v>
      </c>
      <c r="E444" s="208"/>
      <c r="F444" s="208"/>
      <c r="G444" s="222">
        <f t="shared" si="13"/>
        <v>0</v>
      </c>
      <c r="H444" s="208">
        <v>21</v>
      </c>
      <c r="I444" s="208">
        <v>22</v>
      </c>
      <c r="J444" s="222">
        <f t="shared" si="12"/>
        <v>1</v>
      </c>
      <c r="K444" s="223"/>
      <c r="L444" s="208"/>
      <c r="M444" s="376">
        <f>'ЭЭ в 1С'!G224</f>
        <v>144</v>
      </c>
      <c r="N444" s="139"/>
      <c r="O444" s="79"/>
      <c r="P444" s="193"/>
    </row>
    <row r="445" spans="1:16" s="80" customFormat="1" ht="15.75" thickBot="1">
      <c r="A445" s="289" t="s">
        <v>874</v>
      </c>
      <c r="B445" s="208" t="s">
        <v>211</v>
      </c>
      <c r="C445" s="208" t="s">
        <v>1300</v>
      </c>
      <c r="D445" s="224">
        <v>46490</v>
      </c>
      <c r="E445" s="208">
        <v>110</v>
      </c>
      <c r="F445" s="208">
        <v>114</v>
      </c>
      <c r="G445" s="222">
        <f t="shared" si="13"/>
        <v>4</v>
      </c>
      <c r="H445" s="208"/>
      <c r="I445" s="208"/>
      <c r="J445" s="222">
        <f t="shared" si="12"/>
        <v>0</v>
      </c>
      <c r="K445" s="208"/>
      <c r="L445" s="208"/>
      <c r="M445" s="375"/>
      <c r="N445" s="79"/>
      <c r="O445" s="79"/>
      <c r="P445" s="79"/>
    </row>
    <row r="446" spans="1:16" s="148" customFormat="1" ht="15.75" thickBot="1">
      <c r="A446" s="276" t="s">
        <v>875</v>
      </c>
      <c r="B446" s="208" t="s">
        <v>212</v>
      </c>
      <c r="C446" s="208" t="s">
        <v>1301</v>
      </c>
      <c r="D446" s="224">
        <v>45760</v>
      </c>
      <c r="E446" s="208"/>
      <c r="F446" s="208"/>
      <c r="G446" s="222">
        <f t="shared" si="13"/>
        <v>0</v>
      </c>
      <c r="H446" s="208">
        <v>198</v>
      </c>
      <c r="I446" s="208">
        <v>199</v>
      </c>
      <c r="J446" s="222">
        <f t="shared" si="12"/>
        <v>1</v>
      </c>
      <c r="K446" s="223"/>
      <c r="L446" s="208" t="s">
        <v>1371</v>
      </c>
      <c r="M446" s="376">
        <f>'ЭЭ в 1С'!G225</f>
        <v>144</v>
      </c>
      <c r="N446" s="79"/>
      <c r="O446" s="79"/>
      <c r="P446" s="79"/>
    </row>
    <row r="447" spans="1:16" s="181" customFormat="1" ht="15.75" thickBot="1">
      <c r="A447" s="276" t="s">
        <v>875</v>
      </c>
      <c r="B447" s="208" t="s">
        <v>212</v>
      </c>
      <c r="C447" s="208" t="s">
        <v>1302</v>
      </c>
      <c r="D447" s="224">
        <v>46490</v>
      </c>
      <c r="E447" s="208">
        <v>389</v>
      </c>
      <c r="F447" s="208">
        <v>391</v>
      </c>
      <c r="G447" s="222">
        <f t="shared" si="13"/>
        <v>2</v>
      </c>
      <c r="H447" s="208"/>
      <c r="I447" s="208"/>
      <c r="J447" s="222">
        <f t="shared" si="12"/>
        <v>0</v>
      </c>
      <c r="K447" s="208"/>
      <c r="L447" s="208"/>
      <c r="M447" s="375"/>
      <c r="N447" s="79"/>
      <c r="O447" s="79"/>
      <c r="P447" s="193"/>
    </row>
    <row r="448" spans="1:16" s="80" customFormat="1" ht="15.75" thickBot="1">
      <c r="A448" s="289" t="s">
        <v>876</v>
      </c>
      <c r="B448" s="208" t="s">
        <v>273</v>
      </c>
      <c r="C448" s="208" t="s">
        <v>1303</v>
      </c>
      <c r="D448" s="208"/>
      <c r="E448" s="208"/>
      <c r="F448" s="208"/>
      <c r="G448" s="222">
        <f t="shared" si="13"/>
        <v>0</v>
      </c>
      <c r="H448" s="208">
        <v>26</v>
      </c>
      <c r="I448" s="208">
        <v>26</v>
      </c>
      <c r="J448" s="222">
        <f t="shared" si="12"/>
        <v>0</v>
      </c>
      <c r="K448" s="223"/>
      <c r="L448" s="208"/>
      <c r="M448" s="376">
        <f>'ЭЭ в 1С'!G226</f>
        <v>72</v>
      </c>
      <c r="N448" s="139" t="s">
        <v>1447</v>
      </c>
      <c r="O448" s="79"/>
      <c r="P448" s="75"/>
    </row>
    <row r="449" spans="1:16" s="80" customFormat="1" ht="15.75" thickBot="1">
      <c r="A449" s="289" t="s">
        <v>876</v>
      </c>
      <c r="B449" s="208" t="s">
        <v>273</v>
      </c>
      <c r="C449" s="208" t="s">
        <v>1304</v>
      </c>
      <c r="D449" s="208"/>
      <c r="E449" s="208">
        <v>78</v>
      </c>
      <c r="F449" s="208">
        <v>79</v>
      </c>
      <c r="G449" s="222">
        <f t="shared" si="13"/>
        <v>1</v>
      </c>
      <c r="H449" s="208"/>
      <c r="I449" s="208"/>
      <c r="J449" s="222">
        <f t="shared" si="12"/>
        <v>0</v>
      </c>
      <c r="K449" s="208"/>
      <c r="L449" s="208"/>
      <c r="M449" s="375"/>
      <c r="N449" s="79"/>
      <c r="O449" s="79"/>
      <c r="P449" s="75"/>
    </row>
    <row r="450" spans="1:16" s="181" customFormat="1" ht="15.75" thickBot="1">
      <c r="A450" s="276" t="s">
        <v>877</v>
      </c>
      <c r="B450" s="208" t="s">
        <v>214</v>
      </c>
      <c r="C450" s="208" t="s">
        <v>1305</v>
      </c>
      <c r="D450" s="208"/>
      <c r="E450" s="208"/>
      <c r="F450" s="208"/>
      <c r="G450" s="222">
        <f t="shared" si="13"/>
        <v>0</v>
      </c>
      <c r="H450" s="208"/>
      <c r="I450" s="208"/>
      <c r="J450" s="222">
        <f t="shared" si="12"/>
        <v>0</v>
      </c>
      <c r="K450" s="223"/>
      <c r="L450" s="208"/>
      <c r="M450" s="376">
        <f>'ЭЭ в 1С'!G227</f>
        <v>0</v>
      </c>
      <c r="N450" s="79"/>
      <c r="O450" s="79"/>
      <c r="P450" s="193"/>
    </row>
    <row r="451" spans="1:16" ht="15.75" thickBot="1">
      <c r="A451" s="276" t="s">
        <v>877</v>
      </c>
      <c r="B451" s="208" t="s">
        <v>214</v>
      </c>
      <c r="C451" s="208" t="s">
        <v>1306</v>
      </c>
      <c r="D451" s="208"/>
      <c r="E451" s="208"/>
      <c r="F451" s="208"/>
      <c r="G451" s="222">
        <f t="shared" si="13"/>
        <v>0</v>
      </c>
      <c r="H451" s="208"/>
      <c r="I451" s="208"/>
      <c r="J451" s="222">
        <f t="shared" si="12"/>
        <v>0</v>
      </c>
      <c r="K451" s="208"/>
      <c r="L451" s="208"/>
      <c r="M451" s="375"/>
      <c r="N451" s="79"/>
      <c r="O451" s="79"/>
      <c r="P451" s="77"/>
    </row>
    <row r="452" spans="1:16" ht="15.75" thickBot="1">
      <c r="A452" s="276" t="s">
        <v>878</v>
      </c>
      <c r="B452" s="208" t="s">
        <v>879</v>
      </c>
      <c r="C452" s="208" t="s">
        <v>1341</v>
      </c>
      <c r="D452" s="208"/>
      <c r="E452" s="208">
        <v>126</v>
      </c>
      <c r="F452" s="208">
        <v>128</v>
      </c>
      <c r="G452" s="222">
        <f t="shared" si="13"/>
        <v>2</v>
      </c>
      <c r="H452" s="208"/>
      <c r="I452" s="208"/>
      <c r="J452" s="222">
        <f t="shared" si="12"/>
        <v>0</v>
      </c>
      <c r="K452" s="208"/>
      <c r="L452" s="208"/>
      <c r="M452" s="376">
        <f>'ЭЭ в 1С'!G228</f>
        <v>154</v>
      </c>
      <c r="N452" s="139" t="s">
        <v>1448</v>
      </c>
      <c r="O452" s="77"/>
    </row>
    <row r="453" spans="1:16" ht="15.75" thickBot="1">
      <c r="A453" s="276" t="s">
        <v>878</v>
      </c>
      <c r="B453" s="208" t="s">
        <v>879</v>
      </c>
      <c r="C453" s="208" t="s">
        <v>1342</v>
      </c>
      <c r="D453" s="208" t="s">
        <v>1343</v>
      </c>
      <c r="E453" s="208"/>
      <c r="F453" s="208"/>
      <c r="G453" s="222">
        <f t="shared" si="13"/>
        <v>0</v>
      </c>
      <c r="H453" s="208">
        <v>67</v>
      </c>
      <c r="I453" s="208">
        <v>69</v>
      </c>
      <c r="J453" s="222">
        <f t="shared" si="12"/>
        <v>2</v>
      </c>
      <c r="K453" s="208"/>
      <c r="L453" s="208"/>
      <c r="M453" s="375"/>
      <c r="N453" s="79"/>
      <c r="O453" s="77"/>
    </row>
    <row r="454" spans="1:16" s="82" customFormat="1" ht="15.75" collapsed="1" thickBot="1">
      <c r="A454" s="289" t="s">
        <v>880</v>
      </c>
      <c r="B454" s="208" t="s">
        <v>274</v>
      </c>
      <c r="C454" s="208" t="s">
        <v>1307</v>
      </c>
      <c r="D454" s="208"/>
      <c r="E454" s="208"/>
      <c r="F454" s="208"/>
      <c r="G454" s="222">
        <f t="shared" si="13"/>
        <v>0</v>
      </c>
      <c r="H454" s="208">
        <v>162</v>
      </c>
      <c r="I454" s="208">
        <v>164</v>
      </c>
      <c r="J454" s="222">
        <f t="shared" si="12"/>
        <v>2</v>
      </c>
      <c r="K454" s="223"/>
      <c r="L454" s="208"/>
      <c r="M454" s="376">
        <f>'ЭЭ в 1С'!G229</f>
        <v>80</v>
      </c>
      <c r="N454" s="79"/>
      <c r="O454" s="79"/>
    </row>
    <row r="455" spans="1:16" s="80" customFormat="1" ht="15.75" thickBot="1">
      <c r="A455" s="289" t="s">
        <v>880</v>
      </c>
      <c r="B455" s="208" t="s">
        <v>274</v>
      </c>
      <c r="C455" s="208" t="s">
        <v>1308</v>
      </c>
      <c r="D455" s="224">
        <v>47074</v>
      </c>
      <c r="E455" s="208">
        <v>280</v>
      </c>
      <c r="F455" s="208">
        <v>285</v>
      </c>
      <c r="G455" s="222">
        <f t="shared" si="13"/>
        <v>5</v>
      </c>
      <c r="H455" s="208"/>
      <c r="I455" s="208"/>
      <c r="J455" s="222">
        <f t="shared" si="12"/>
        <v>0</v>
      </c>
      <c r="K455" s="208"/>
      <c r="L455" s="208"/>
      <c r="M455" s="375"/>
      <c r="N455" s="79"/>
      <c r="O455" s="75"/>
    </row>
    <row r="456" spans="1:16" s="80" customFormat="1" ht="15.75" thickBot="1">
      <c r="A456" s="289" t="s">
        <v>881</v>
      </c>
      <c r="B456" s="208" t="s">
        <v>275</v>
      </c>
      <c r="C456" s="208" t="s">
        <v>1309</v>
      </c>
      <c r="D456" s="208"/>
      <c r="E456" s="208"/>
      <c r="F456" s="208"/>
      <c r="G456" s="222">
        <f t="shared" si="13"/>
        <v>0</v>
      </c>
      <c r="H456" s="208">
        <v>173</v>
      </c>
      <c r="I456" s="208">
        <v>176</v>
      </c>
      <c r="J456" s="222">
        <f t="shared" si="12"/>
        <v>3</v>
      </c>
      <c r="K456" s="223"/>
      <c r="L456" s="208"/>
      <c r="M456" s="376">
        <f>'ЭЭ в 1С'!G230</f>
        <v>107</v>
      </c>
      <c r="N456" s="79"/>
      <c r="O456" s="75"/>
    </row>
    <row r="457" spans="1:16" s="181" customFormat="1" ht="15.75" thickBot="1">
      <c r="A457" s="289" t="s">
        <v>881</v>
      </c>
      <c r="B457" s="208" t="s">
        <v>275</v>
      </c>
      <c r="C457" s="208" t="s">
        <v>1310</v>
      </c>
      <c r="D457" s="208"/>
      <c r="E457" s="208">
        <v>366</v>
      </c>
      <c r="F457" s="208">
        <v>371</v>
      </c>
      <c r="G457" s="222">
        <f t="shared" si="13"/>
        <v>5</v>
      </c>
      <c r="H457" s="208"/>
      <c r="I457" s="208"/>
      <c r="J457" s="222">
        <f t="shared" si="12"/>
        <v>0</v>
      </c>
      <c r="K457" s="208"/>
      <c r="L457" s="208"/>
      <c r="M457" s="375"/>
      <c r="N457" s="79"/>
      <c r="O457" s="193"/>
    </row>
    <row r="458" spans="1:16" ht="15.75" thickBot="1">
      <c r="A458" s="276" t="s">
        <v>882</v>
      </c>
      <c r="B458" s="208" t="s">
        <v>883</v>
      </c>
      <c r="C458" s="208" t="s">
        <v>1311</v>
      </c>
      <c r="D458" s="224">
        <v>46477</v>
      </c>
      <c r="E458" s="208"/>
      <c r="F458" s="208"/>
      <c r="G458" s="222">
        <f t="shared" si="13"/>
        <v>0</v>
      </c>
      <c r="H458" s="208">
        <v>175</v>
      </c>
      <c r="I458" s="208">
        <v>176</v>
      </c>
      <c r="J458" s="222">
        <f t="shared" ref="J458:J480" si="14">I458-H458</f>
        <v>1</v>
      </c>
      <c r="K458" s="223"/>
      <c r="L458" s="208"/>
      <c r="M458" s="376">
        <f>'ЭЭ в 1С'!G231</f>
        <v>75</v>
      </c>
      <c r="N458" s="79"/>
      <c r="O458" s="77"/>
    </row>
    <row r="459" spans="1:16" ht="15.75" thickBot="1">
      <c r="A459" s="276" t="s">
        <v>882</v>
      </c>
      <c r="B459" s="208" t="s">
        <v>883</v>
      </c>
      <c r="C459" s="208" t="s">
        <v>1312</v>
      </c>
      <c r="D459" s="224">
        <v>46477</v>
      </c>
      <c r="E459" s="208">
        <v>245</v>
      </c>
      <c r="F459" s="208">
        <v>246</v>
      </c>
      <c r="G459" s="222">
        <f t="shared" ref="G459:G481" si="15">F459-E459</f>
        <v>1</v>
      </c>
      <c r="H459" s="208"/>
      <c r="I459" s="208"/>
      <c r="J459" s="222">
        <f t="shared" si="14"/>
        <v>0</v>
      </c>
      <c r="K459" s="208"/>
      <c r="L459" s="208"/>
      <c r="M459" s="375"/>
      <c r="N459" s="79"/>
      <c r="O459" s="77"/>
    </row>
    <row r="460" spans="1:16" s="176" customFormat="1" ht="15.75" collapsed="1" thickBot="1">
      <c r="A460" s="289" t="s">
        <v>884</v>
      </c>
      <c r="B460" s="208" t="s">
        <v>216</v>
      </c>
      <c r="C460" s="208" t="s">
        <v>1313</v>
      </c>
      <c r="D460" s="208"/>
      <c r="E460" s="208"/>
      <c r="F460" s="208"/>
      <c r="G460" s="222">
        <f t="shared" si="15"/>
        <v>0</v>
      </c>
      <c r="H460" s="208">
        <v>202</v>
      </c>
      <c r="I460" s="208">
        <v>205</v>
      </c>
      <c r="J460" s="222">
        <f t="shared" si="14"/>
        <v>3</v>
      </c>
      <c r="K460" s="223"/>
      <c r="L460" s="208"/>
      <c r="M460" s="376">
        <f>'ЭЭ в 1С'!G232</f>
        <v>191</v>
      </c>
      <c r="N460" s="79"/>
      <c r="O460" s="179"/>
    </row>
    <row r="461" spans="1:16" ht="15.75" thickBot="1">
      <c r="A461" s="289" t="s">
        <v>884</v>
      </c>
      <c r="B461" s="208" t="s">
        <v>216</v>
      </c>
      <c r="C461" s="208" t="s">
        <v>1314</v>
      </c>
      <c r="D461" s="208"/>
      <c r="E461" s="208">
        <v>481</v>
      </c>
      <c r="F461" s="208">
        <v>490</v>
      </c>
      <c r="G461" s="222">
        <f t="shared" si="15"/>
        <v>9</v>
      </c>
      <c r="H461" s="208"/>
      <c r="I461" s="208"/>
      <c r="J461" s="222">
        <f t="shared" si="14"/>
        <v>0</v>
      </c>
      <c r="K461" s="208"/>
      <c r="L461" s="208"/>
      <c r="M461" s="375"/>
      <c r="N461" s="79"/>
      <c r="O461" s="77"/>
    </row>
    <row r="462" spans="1:16" ht="15.75" thickBot="1">
      <c r="A462" s="289" t="s">
        <v>885</v>
      </c>
      <c r="B462" s="208" t="s">
        <v>217</v>
      </c>
      <c r="C462" s="208" t="s">
        <v>1315</v>
      </c>
      <c r="D462" s="224">
        <v>46471</v>
      </c>
      <c r="E462" s="208"/>
      <c r="F462" s="208"/>
      <c r="G462" s="222">
        <f t="shared" si="15"/>
        <v>0</v>
      </c>
      <c r="H462" s="208">
        <v>120</v>
      </c>
      <c r="I462" s="208">
        <v>122</v>
      </c>
      <c r="J462" s="222">
        <f t="shared" si="14"/>
        <v>2</v>
      </c>
      <c r="K462" s="223"/>
      <c r="L462" s="208"/>
      <c r="M462" s="376">
        <f>'ЭЭ в 1С'!G233</f>
        <v>112</v>
      </c>
      <c r="N462" s="79"/>
      <c r="O462" s="77"/>
    </row>
    <row r="463" spans="1:16" s="181" customFormat="1" ht="15.75" collapsed="1" thickBot="1">
      <c r="A463" s="289" t="s">
        <v>885</v>
      </c>
      <c r="B463" s="208" t="s">
        <v>217</v>
      </c>
      <c r="C463" s="208" t="s">
        <v>1316</v>
      </c>
      <c r="D463" s="224">
        <v>46471</v>
      </c>
      <c r="E463" s="208">
        <v>357</v>
      </c>
      <c r="F463" s="208">
        <v>361</v>
      </c>
      <c r="G463" s="222">
        <f t="shared" si="15"/>
        <v>4</v>
      </c>
      <c r="H463" s="208"/>
      <c r="I463" s="208"/>
      <c r="J463" s="222">
        <f t="shared" si="14"/>
        <v>0</v>
      </c>
      <c r="K463" s="208"/>
      <c r="L463" s="208"/>
      <c r="M463" s="375"/>
      <c r="N463" s="79"/>
      <c r="O463" s="180"/>
    </row>
    <row r="464" spans="1:16" ht="15.75" thickBot="1">
      <c r="A464" s="276" t="s">
        <v>886</v>
      </c>
      <c r="B464" s="208" t="s">
        <v>887</v>
      </c>
      <c r="C464" s="208" t="s">
        <v>1317</v>
      </c>
      <c r="D464" s="208"/>
      <c r="E464" s="208"/>
      <c r="F464" s="208"/>
      <c r="G464" s="222">
        <f t="shared" si="15"/>
        <v>0</v>
      </c>
      <c r="H464" s="208">
        <v>377</v>
      </c>
      <c r="I464" s="208">
        <v>379</v>
      </c>
      <c r="J464" s="222">
        <f t="shared" si="14"/>
        <v>2</v>
      </c>
      <c r="K464" s="223"/>
      <c r="L464" s="208"/>
      <c r="M464" s="376">
        <f>'ЭЭ в 1С'!G234</f>
        <v>152</v>
      </c>
      <c r="N464" s="79"/>
      <c r="O464" s="77"/>
    </row>
    <row r="465" spans="1:15" ht="15.75" thickBot="1">
      <c r="A465" s="276" t="s">
        <v>886</v>
      </c>
      <c r="B465" s="208" t="s">
        <v>887</v>
      </c>
      <c r="C465" s="208" t="s">
        <v>1318</v>
      </c>
      <c r="D465" s="208"/>
      <c r="E465" s="208">
        <v>722</v>
      </c>
      <c r="F465" s="208">
        <v>725</v>
      </c>
      <c r="G465" s="222">
        <f t="shared" si="15"/>
        <v>3</v>
      </c>
      <c r="H465" s="208"/>
      <c r="I465" s="208"/>
      <c r="J465" s="222">
        <f t="shared" si="14"/>
        <v>0</v>
      </c>
      <c r="K465" s="208"/>
      <c r="L465" s="208"/>
      <c r="M465" s="375"/>
      <c r="N465" s="79"/>
      <c r="O465" s="77"/>
    </row>
    <row r="466" spans="1:15" s="181" customFormat="1" ht="15.75" collapsed="1" thickBot="1">
      <c r="A466" s="289" t="s">
        <v>889</v>
      </c>
      <c r="B466" s="208" t="s">
        <v>890</v>
      </c>
      <c r="C466" s="208" t="s">
        <v>1319</v>
      </c>
      <c r="D466" s="224">
        <v>47146</v>
      </c>
      <c r="E466" s="208"/>
      <c r="F466" s="208"/>
      <c r="G466" s="222">
        <f t="shared" si="15"/>
        <v>0</v>
      </c>
      <c r="H466" s="208">
        <v>310</v>
      </c>
      <c r="I466" s="208">
        <v>311</v>
      </c>
      <c r="J466" s="222">
        <f t="shared" si="14"/>
        <v>1</v>
      </c>
      <c r="K466" s="223"/>
      <c r="L466" s="208"/>
      <c r="M466" s="376">
        <f>'ЭЭ в 1С'!G235</f>
        <v>100</v>
      </c>
      <c r="N466" s="79"/>
      <c r="O466" s="180"/>
    </row>
    <row r="467" spans="1:15" s="80" customFormat="1" ht="15.75" thickBot="1">
      <c r="A467" s="289" t="s">
        <v>889</v>
      </c>
      <c r="B467" s="208" t="s">
        <v>890</v>
      </c>
      <c r="C467" s="208" t="s">
        <v>1320</v>
      </c>
      <c r="D467" s="224">
        <v>47146</v>
      </c>
      <c r="E467" s="208">
        <v>594</v>
      </c>
      <c r="F467" s="208">
        <v>596</v>
      </c>
      <c r="G467" s="222">
        <f t="shared" si="15"/>
        <v>2</v>
      </c>
      <c r="H467" s="208"/>
      <c r="I467" s="208"/>
      <c r="J467" s="222">
        <f t="shared" si="14"/>
        <v>0</v>
      </c>
      <c r="K467" s="208"/>
      <c r="L467" s="208"/>
      <c r="M467" s="375"/>
      <c r="N467" s="79"/>
      <c r="O467" s="75"/>
    </row>
    <row r="468" spans="1:15" s="80" customFormat="1" ht="15.75" thickBot="1">
      <c r="A468" s="276" t="s">
        <v>891</v>
      </c>
      <c r="B468" s="208" t="s">
        <v>892</v>
      </c>
      <c r="C468" s="208" t="s">
        <v>1321</v>
      </c>
      <c r="D468" s="208"/>
      <c r="E468" s="208"/>
      <c r="F468" s="208"/>
      <c r="G468" s="222">
        <f t="shared" si="15"/>
        <v>0</v>
      </c>
      <c r="H468" s="208">
        <v>133</v>
      </c>
      <c r="I468" s="208">
        <v>134</v>
      </c>
      <c r="J468" s="222">
        <f t="shared" si="14"/>
        <v>1</v>
      </c>
      <c r="K468" s="223"/>
      <c r="L468" s="208"/>
      <c r="M468" s="376">
        <f>'ЭЭ в 1С'!G236</f>
        <v>93</v>
      </c>
      <c r="N468" s="79"/>
      <c r="O468" s="75"/>
    </row>
    <row r="469" spans="1:15" s="181" customFormat="1" ht="15.75" thickBot="1">
      <c r="A469" s="276" t="s">
        <v>891</v>
      </c>
      <c r="B469" s="208" t="s">
        <v>892</v>
      </c>
      <c r="C469" s="208" t="s">
        <v>1322</v>
      </c>
      <c r="D469" s="208"/>
      <c r="E469" s="208">
        <v>239</v>
      </c>
      <c r="F469" s="208">
        <v>240</v>
      </c>
      <c r="G469" s="222">
        <f t="shared" si="15"/>
        <v>1</v>
      </c>
      <c r="H469" s="208"/>
      <c r="I469" s="208"/>
      <c r="J469" s="222">
        <f t="shared" si="14"/>
        <v>0</v>
      </c>
      <c r="K469" s="208"/>
      <c r="L469" s="208"/>
      <c r="M469" s="375"/>
      <c r="N469" s="79"/>
      <c r="O469" s="193"/>
    </row>
    <row r="470" spans="1:15" s="80" customFormat="1" ht="15.75" thickBot="1">
      <c r="A470" s="276" t="s">
        <v>893</v>
      </c>
      <c r="B470" s="208" t="s">
        <v>220</v>
      </c>
      <c r="C470" s="208" t="s">
        <v>1323</v>
      </c>
      <c r="D470" s="224">
        <v>45760</v>
      </c>
      <c r="E470" s="208"/>
      <c r="F470" s="208"/>
      <c r="G470" s="222">
        <f t="shared" si="15"/>
        <v>0</v>
      </c>
      <c r="H470" s="208">
        <v>250</v>
      </c>
      <c r="I470" s="208">
        <v>260</v>
      </c>
      <c r="J470" s="222">
        <f t="shared" si="14"/>
        <v>10</v>
      </c>
      <c r="K470" s="223"/>
      <c r="L470" s="276">
        <v>302</v>
      </c>
      <c r="M470" s="376">
        <f>'ЭЭ в 1С'!G237</f>
        <v>133</v>
      </c>
      <c r="N470" s="139" t="s">
        <v>1448</v>
      </c>
      <c r="O470" s="75"/>
    </row>
    <row r="471" spans="1:15" s="80" customFormat="1" ht="15.75" thickBot="1">
      <c r="A471" s="276" t="s">
        <v>893</v>
      </c>
      <c r="B471" s="208" t="s">
        <v>220</v>
      </c>
      <c r="C471" s="208" t="s">
        <v>1324</v>
      </c>
      <c r="D471" s="224">
        <v>46490</v>
      </c>
      <c r="E471" s="208">
        <v>510</v>
      </c>
      <c r="F471" s="208">
        <v>530</v>
      </c>
      <c r="G471" s="222">
        <f t="shared" si="15"/>
        <v>20</v>
      </c>
      <c r="H471" s="208"/>
      <c r="I471" s="208"/>
      <c r="J471" s="222">
        <f t="shared" si="14"/>
        <v>0</v>
      </c>
      <c r="K471" s="208"/>
      <c r="L471" s="276">
        <v>589</v>
      </c>
      <c r="M471" s="375"/>
      <c r="N471" s="79"/>
      <c r="O471" s="75"/>
    </row>
    <row r="472" spans="1:15" s="181" customFormat="1" ht="15.75" thickBot="1">
      <c r="A472" s="289" t="s">
        <v>894</v>
      </c>
      <c r="B472" s="208" t="s">
        <v>895</v>
      </c>
      <c r="C472" s="208" t="s">
        <v>1325</v>
      </c>
      <c r="D472" s="208" t="s">
        <v>1326</v>
      </c>
      <c r="E472" s="208">
        <v>295</v>
      </c>
      <c r="F472" s="208">
        <v>305</v>
      </c>
      <c r="G472" s="222">
        <f t="shared" si="15"/>
        <v>10</v>
      </c>
      <c r="H472" s="208"/>
      <c r="I472" s="208"/>
      <c r="J472" s="222">
        <f t="shared" si="14"/>
        <v>0</v>
      </c>
      <c r="K472" s="223"/>
      <c r="L472" s="208"/>
      <c r="M472" s="376">
        <f>'ЭЭ в 1С'!G238</f>
        <v>155</v>
      </c>
      <c r="N472" s="79"/>
      <c r="O472" s="193"/>
    </row>
    <row r="473" spans="1:15" s="80" customFormat="1" ht="15.75" thickBot="1">
      <c r="A473" s="289" t="s">
        <v>894</v>
      </c>
      <c r="B473" s="208" t="s">
        <v>895</v>
      </c>
      <c r="C473" s="208" t="s">
        <v>1327</v>
      </c>
      <c r="D473" s="208" t="s">
        <v>1328</v>
      </c>
      <c r="E473" s="208"/>
      <c r="F473" s="208"/>
      <c r="G473" s="222">
        <f t="shared" si="15"/>
        <v>0</v>
      </c>
      <c r="H473" s="208">
        <v>163</v>
      </c>
      <c r="I473" s="208">
        <v>167</v>
      </c>
      <c r="J473" s="222">
        <f t="shared" si="14"/>
        <v>4</v>
      </c>
      <c r="K473" s="208"/>
      <c r="L473" s="208"/>
      <c r="M473" s="375"/>
      <c r="N473" s="79"/>
      <c r="O473" s="75"/>
    </row>
    <row r="474" spans="1:15" s="80" customFormat="1" ht="15.75" thickBot="1">
      <c r="A474" s="276" t="s">
        <v>896</v>
      </c>
      <c r="B474" s="208" t="s">
        <v>222</v>
      </c>
      <c r="C474" s="208" t="s">
        <v>1329</v>
      </c>
      <c r="D474" s="208"/>
      <c r="E474" s="208"/>
      <c r="F474" s="208"/>
      <c r="G474" s="222">
        <f t="shared" si="15"/>
        <v>0</v>
      </c>
      <c r="H474" s="208">
        <v>185</v>
      </c>
      <c r="I474" s="208">
        <v>186</v>
      </c>
      <c r="J474" s="222">
        <f t="shared" si="14"/>
        <v>1</v>
      </c>
      <c r="K474" s="223"/>
      <c r="L474" s="208"/>
      <c r="M474" s="376">
        <f>'ЭЭ в 1С'!G239</f>
        <v>136</v>
      </c>
      <c r="N474" s="79"/>
      <c r="O474" s="75"/>
    </row>
    <row r="475" spans="1:15" s="181" customFormat="1" ht="15.75" thickBot="1">
      <c r="A475" s="276" t="s">
        <v>896</v>
      </c>
      <c r="B475" s="208" t="s">
        <v>222</v>
      </c>
      <c r="C475" s="208" t="s">
        <v>1330</v>
      </c>
      <c r="D475" s="208"/>
      <c r="E475" s="208">
        <v>131</v>
      </c>
      <c r="F475" s="208">
        <v>132</v>
      </c>
      <c r="G475" s="222">
        <f t="shared" si="15"/>
        <v>1</v>
      </c>
      <c r="H475" s="208"/>
      <c r="I475" s="208"/>
      <c r="J475" s="222">
        <f t="shared" si="14"/>
        <v>0</v>
      </c>
      <c r="K475" s="208"/>
      <c r="L475" s="208"/>
      <c r="M475" s="375"/>
      <c r="N475" s="79"/>
      <c r="O475" s="193"/>
    </row>
    <row r="476" spans="1:15" ht="15.75" thickBot="1">
      <c r="A476" s="276" t="s">
        <v>897</v>
      </c>
      <c r="B476" s="208" t="s">
        <v>740</v>
      </c>
      <c r="C476" s="208" t="s">
        <v>1331</v>
      </c>
      <c r="D476" s="208"/>
      <c r="E476" s="208"/>
      <c r="F476" s="208"/>
      <c r="G476" s="222">
        <f t="shared" si="15"/>
        <v>0</v>
      </c>
      <c r="H476" s="208">
        <v>256</v>
      </c>
      <c r="I476" s="208">
        <v>258</v>
      </c>
      <c r="J476" s="222">
        <f t="shared" si="14"/>
        <v>2</v>
      </c>
      <c r="K476" s="223"/>
      <c r="L476" s="208"/>
      <c r="M476" s="376">
        <f>'ЭЭ в 1С'!G240</f>
        <v>256</v>
      </c>
      <c r="N476" s="79"/>
      <c r="O476" s="77"/>
    </row>
    <row r="477" spans="1:15" ht="15.75" thickBot="1">
      <c r="A477" s="276" t="s">
        <v>897</v>
      </c>
      <c r="B477" s="208" t="s">
        <v>740</v>
      </c>
      <c r="C477" s="208" t="s">
        <v>1332</v>
      </c>
      <c r="D477" s="208"/>
      <c r="E477" s="208">
        <v>477</v>
      </c>
      <c r="F477" s="208">
        <v>480</v>
      </c>
      <c r="G477" s="222">
        <f t="shared" si="15"/>
        <v>3</v>
      </c>
      <c r="H477" s="208"/>
      <c r="I477" s="208"/>
      <c r="J477" s="222">
        <f t="shared" si="14"/>
        <v>0</v>
      </c>
      <c r="K477" s="208"/>
      <c r="L477" s="208"/>
      <c r="M477" s="375"/>
      <c r="N477" s="79"/>
      <c r="O477" s="77"/>
    </row>
    <row r="478" spans="1:15" s="80" customFormat="1" ht="15.75" collapsed="1" thickBot="1">
      <c r="A478" s="276" t="s">
        <v>898</v>
      </c>
      <c r="B478" s="208" t="s">
        <v>263</v>
      </c>
      <c r="C478" s="208" t="s">
        <v>1333</v>
      </c>
      <c r="D478" s="208"/>
      <c r="E478" s="208"/>
      <c r="F478" s="208"/>
      <c r="G478" s="222">
        <f t="shared" si="15"/>
        <v>0</v>
      </c>
      <c r="H478" s="208">
        <v>263</v>
      </c>
      <c r="I478" s="208">
        <v>265</v>
      </c>
      <c r="J478" s="222">
        <f t="shared" si="14"/>
        <v>2</v>
      </c>
      <c r="K478" s="223"/>
      <c r="L478" s="208"/>
      <c r="M478" s="376">
        <f>'ЭЭ в 1С'!G241</f>
        <v>325</v>
      </c>
      <c r="N478" s="79"/>
      <c r="O478" s="75"/>
    </row>
    <row r="479" spans="1:15" s="80" customFormat="1" ht="15.75" thickBot="1">
      <c r="A479" s="276" t="s">
        <v>898</v>
      </c>
      <c r="B479" s="208" t="s">
        <v>263</v>
      </c>
      <c r="C479" s="208" t="s">
        <v>1334</v>
      </c>
      <c r="D479" s="208"/>
      <c r="E479" s="208">
        <v>691</v>
      </c>
      <c r="F479" s="208">
        <v>699</v>
      </c>
      <c r="G479" s="222">
        <f t="shared" si="15"/>
        <v>8</v>
      </c>
      <c r="H479" s="208"/>
      <c r="I479" s="208"/>
      <c r="J479" s="222">
        <f t="shared" si="14"/>
        <v>0</v>
      </c>
      <c r="K479" s="208"/>
      <c r="L479" s="208"/>
      <c r="M479" s="375"/>
      <c r="N479" s="79"/>
      <c r="O479" s="75"/>
    </row>
    <row r="480" spans="1:15" s="80" customFormat="1" ht="15.75" thickBot="1">
      <c r="A480" s="276" t="s">
        <v>899</v>
      </c>
      <c r="B480" s="208" t="s">
        <v>223</v>
      </c>
      <c r="C480" s="208" t="s">
        <v>1438</v>
      </c>
      <c r="D480" s="224">
        <v>46554</v>
      </c>
      <c r="E480" s="208"/>
      <c r="F480" s="208"/>
      <c r="G480" s="222">
        <f t="shared" si="15"/>
        <v>0</v>
      </c>
      <c r="H480" s="208">
        <v>47</v>
      </c>
      <c r="I480" s="208">
        <v>48</v>
      </c>
      <c r="J480" s="222">
        <f t="shared" si="14"/>
        <v>1</v>
      </c>
      <c r="K480" s="223"/>
      <c r="L480" s="208"/>
      <c r="M480" s="353">
        <f>'ЭЭ в 1С'!G242</f>
        <v>167</v>
      </c>
      <c r="N480" s="79"/>
      <c r="O480" s="75"/>
    </row>
    <row r="481" spans="1:16" s="181" customFormat="1" ht="15.75" thickBot="1">
      <c r="A481" s="276" t="s">
        <v>899</v>
      </c>
      <c r="B481" s="208" t="s">
        <v>223</v>
      </c>
      <c r="C481" s="208" t="s">
        <v>1439</v>
      </c>
      <c r="D481" s="224">
        <v>46554</v>
      </c>
      <c r="E481" s="208">
        <v>78</v>
      </c>
      <c r="F481" s="208">
        <v>80</v>
      </c>
      <c r="G481" s="222">
        <f t="shared" si="15"/>
        <v>2</v>
      </c>
      <c r="H481" s="208"/>
      <c r="I481" s="208"/>
      <c r="J481" s="208"/>
      <c r="K481" s="208"/>
      <c r="L481" s="208"/>
      <c r="M481" s="354"/>
      <c r="N481" s="79"/>
      <c r="O481" s="193"/>
    </row>
    <row r="482" spans="1:16" ht="14.25" customHeight="1">
      <c r="A482" s="196"/>
      <c r="B482" s="196"/>
      <c r="C482" s="196"/>
      <c r="D482" s="196"/>
      <c r="E482" s="196">
        <f t="shared" ref="E482:K482" si="16">SUM(E7:E481)</f>
        <v>79839</v>
      </c>
      <c r="F482" s="196">
        <f t="shared" si="16"/>
        <v>80820</v>
      </c>
      <c r="G482" s="211">
        <f t="shared" si="16"/>
        <v>981</v>
      </c>
      <c r="H482" s="205">
        <f t="shared" si="16"/>
        <v>49260</v>
      </c>
      <c r="I482" s="205">
        <f t="shared" si="16"/>
        <v>49854</v>
      </c>
      <c r="J482" s="212">
        <f t="shared" si="16"/>
        <v>594</v>
      </c>
      <c r="K482" s="211">
        <f t="shared" si="16"/>
        <v>1</v>
      </c>
      <c r="L482" s="211"/>
      <c r="M482" s="205"/>
      <c r="N482" s="79"/>
      <c r="O482" s="79"/>
      <c r="P482" s="77"/>
    </row>
    <row r="483" spans="1:16" ht="14.25" customHeight="1">
      <c r="A483" s="196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79"/>
      <c r="O483" s="79"/>
      <c r="P483" s="77"/>
    </row>
    <row r="484" spans="1:16" s="82" customFormat="1" ht="14.25" customHeight="1" collapsed="1">
      <c r="A484" s="196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79"/>
      <c r="O484" s="79"/>
      <c r="P484" s="79"/>
    </row>
    <row r="485" spans="1:16" ht="14.25" customHeight="1">
      <c r="A485" s="196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79"/>
      <c r="O485" s="79"/>
      <c r="P485" s="77"/>
    </row>
    <row r="486" spans="1:16" ht="14.25" customHeight="1">
      <c r="A486" s="205"/>
      <c r="B486" s="205"/>
      <c r="C486" s="205"/>
      <c r="D486" s="205"/>
      <c r="E486" s="205"/>
      <c r="F486" s="205"/>
      <c r="G486" s="205">
        <f>K482*4.33</f>
        <v>4.33</v>
      </c>
      <c r="H486" s="205"/>
      <c r="I486" s="205"/>
      <c r="J486" s="205">
        <f>K482*3.23</f>
        <v>3.23</v>
      </c>
      <c r="K486" s="283">
        <f>G482+J482</f>
        <v>1575</v>
      </c>
      <c r="L486" s="205"/>
      <c r="M486" s="205"/>
      <c r="N486" s="79"/>
      <c r="O486" s="79"/>
      <c r="P486" s="77"/>
    </row>
    <row r="487" spans="1:16" s="181" customFormat="1" ht="14.25" customHeight="1" collapsed="1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139"/>
      <c r="O487" s="79"/>
      <c r="P487" s="180"/>
    </row>
    <row r="488" spans="1:16" s="80" customFormat="1" ht="14.25" customHeight="1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103"/>
      <c r="O488" s="79"/>
      <c r="P488" s="75"/>
    </row>
    <row r="489" spans="1:16" s="80" customFormat="1" ht="14.25" customHeight="1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79"/>
      <c r="O489" s="79"/>
      <c r="P489" s="75"/>
    </row>
    <row r="490" spans="1:16" s="181" customFormat="1" ht="14.25" customHeight="1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79"/>
      <c r="O490" s="79"/>
      <c r="P490" s="193"/>
    </row>
    <row r="491" spans="1:16" s="80" customFormat="1" ht="14.25" customHeight="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79"/>
      <c r="O491" s="79"/>
      <c r="P491" s="75"/>
    </row>
    <row r="492" spans="1:16" s="80" customFormat="1" ht="14.25" customHeight="1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79"/>
      <c r="O492" s="79"/>
      <c r="P492" s="75"/>
    </row>
    <row r="493" spans="1:16" s="82" customFormat="1" ht="14.25" customHeight="1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79"/>
      <c r="O493" s="79"/>
      <c r="P493" s="79"/>
    </row>
    <row r="494" spans="1:16" ht="14.25" customHeight="1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79"/>
      <c r="O494" s="79"/>
      <c r="P494" s="77"/>
    </row>
    <row r="495" spans="1:16" ht="14.25" customHeight="1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79"/>
      <c r="O495" s="79"/>
      <c r="P495" s="77"/>
    </row>
    <row r="496" spans="1:16" s="181" customFormat="1" ht="14.25" customHeight="1" collapsed="1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79"/>
      <c r="O496" s="79"/>
      <c r="P496" s="193"/>
    </row>
    <row r="497" spans="1:16" ht="14.25" customHeight="1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79"/>
      <c r="O497" s="79"/>
      <c r="P497" s="77"/>
    </row>
    <row r="498" spans="1:16" ht="14.25" customHeight="1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79"/>
      <c r="O498" s="79"/>
      <c r="P498" s="77"/>
    </row>
    <row r="499" spans="1:16" s="176" customFormat="1" ht="14.25" customHeight="1" collapsed="1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79"/>
      <c r="O499" s="79"/>
      <c r="P499" s="179"/>
    </row>
    <row r="500" spans="1:16" s="80" customFormat="1" ht="14.25" customHeight="1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79"/>
      <c r="O500" s="79"/>
      <c r="P500" s="75"/>
    </row>
    <row r="501" spans="1:16" s="80" customFormat="1" ht="14.25" customHeight="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79"/>
      <c r="O501" s="79"/>
      <c r="P501" s="75"/>
    </row>
    <row r="502" spans="1:16" s="181" customFormat="1" ht="14.25" customHeight="1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79"/>
      <c r="O502" s="79"/>
      <c r="P502" s="180"/>
    </row>
    <row r="503" spans="1:16" s="80" customFormat="1" ht="14.25" customHeight="1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139"/>
      <c r="O503" s="79"/>
      <c r="P503" s="75"/>
    </row>
    <row r="504" spans="1:16" s="80" customFormat="1" ht="14.25" customHeight="1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139"/>
      <c r="O504" s="79"/>
      <c r="P504" s="75"/>
    </row>
    <row r="505" spans="1:16" s="181" customFormat="1" ht="14.25" customHeight="1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79"/>
      <c r="O505" s="79"/>
      <c r="P505" s="193"/>
    </row>
    <row r="506" spans="1:16" ht="14.25" customHeight="1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79"/>
      <c r="O506" s="79"/>
      <c r="P506" s="77"/>
    </row>
    <row r="507" spans="1:16" ht="14.25" customHeight="1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79"/>
      <c r="O507" s="79"/>
      <c r="P507" s="77"/>
    </row>
    <row r="508" spans="1:16" s="181" customFormat="1" ht="14.25" customHeight="1" collapsed="1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79"/>
      <c r="O508" s="79"/>
      <c r="P508" s="193"/>
    </row>
    <row r="509" spans="1:16" s="80" customFormat="1" ht="14.25" customHeight="1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79"/>
      <c r="O509" s="79"/>
      <c r="P509" s="75"/>
    </row>
    <row r="510" spans="1:16" s="80" customFormat="1" ht="14.25" customHeight="1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79"/>
      <c r="O510" s="79"/>
      <c r="P510" s="75"/>
    </row>
    <row r="511" spans="1:16" s="181" customFormat="1" ht="14.25" customHeight="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79"/>
      <c r="O511" s="79"/>
      <c r="P511" s="193"/>
    </row>
    <row r="512" spans="1:16" s="80" customFormat="1" ht="14.25" customHeight="1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79"/>
      <c r="O512" s="79"/>
      <c r="P512" s="75"/>
    </row>
    <row r="513" spans="1:16" s="80" customFormat="1" ht="14.25" customHeight="1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79"/>
      <c r="O513" s="79"/>
      <c r="P513" s="75"/>
    </row>
    <row r="514" spans="1:16" s="176" customFormat="1" ht="14.25" customHeight="1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139"/>
      <c r="O514" s="79"/>
      <c r="P514" s="175"/>
    </row>
    <row r="515" spans="1:16" s="80" customFormat="1" ht="14.25" customHeight="1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79"/>
      <c r="O515" s="79"/>
      <c r="P515" s="75"/>
    </row>
    <row r="516" spans="1:16" s="80" customFormat="1" ht="14.25" customHeight="1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79"/>
      <c r="O516" s="79"/>
      <c r="P516" s="75"/>
    </row>
    <row r="517" spans="1:16" s="181" customFormat="1" ht="14.25" customHeight="1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79"/>
      <c r="O517" s="79"/>
      <c r="P517" s="193"/>
    </row>
    <row r="518" spans="1:16" s="80" customFormat="1" ht="14.25" customHeight="1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79"/>
      <c r="O518" s="79"/>
      <c r="P518" s="75"/>
    </row>
    <row r="519" spans="1:16" s="80" customFormat="1" ht="14.25" customHeight="1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79"/>
      <c r="O519" s="79"/>
      <c r="P519" s="75"/>
    </row>
    <row r="520" spans="1:16" s="82" customFormat="1" ht="14.25" customHeight="1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79"/>
      <c r="O520" s="79"/>
      <c r="P520" s="79"/>
    </row>
    <row r="521" spans="1:16" ht="14.25" customHeight="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79"/>
      <c r="O521" s="79"/>
      <c r="P521" s="77"/>
    </row>
    <row r="522" spans="1:16" ht="14.25" customHeight="1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79"/>
      <c r="O522" s="79"/>
      <c r="P522" s="77"/>
    </row>
    <row r="523" spans="1:16" s="82" customFormat="1" ht="14.25" customHeight="1" collapsed="1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79"/>
      <c r="O523" s="79"/>
      <c r="P523" s="79"/>
    </row>
    <row r="524" spans="1:16" ht="14.25" customHeight="1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79"/>
      <c r="O524" s="79"/>
      <c r="P524" s="77"/>
    </row>
    <row r="525" spans="1:16" ht="14.25" customHeight="1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79"/>
      <c r="O525" s="79"/>
      <c r="P525" s="77"/>
    </row>
    <row r="526" spans="1:16" s="80" customFormat="1" ht="14.25" customHeight="1" collapsed="1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79"/>
      <c r="O526" s="79"/>
      <c r="P526" s="75"/>
    </row>
    <row r="527" spans="1:16" ht="14.25" customHeight="1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103"/>
      <c r="O527" s="79"/>
      <c r="P527" s="77"/>
    </row>
    <row r="528" spans="1:16" ht="14.25" customHeight="1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79"/>
      <c r="O528" s="79"/>
      <c r="P528" s="77"/>
    </row>
    <row r="529" spans="1:16" s="181" customFormat="1" ht="14.25" customHeight="1" collapsed="1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79"/>
      <c r="O529" s="79"/>
      <c r="P529" s="180"/>
    </row>
    <row r="530" spans="1:16" ht="14.25" customHeight="1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79"/>
      <c r="O530" s="79"/>
      <c r="P530" s="77"/>
    </row>
    <row r="531" spans="1:16" ht="14.25" customHeight="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79"/>
      <c r="O531" s="79"/>
      <c r="P531" s="77"/>
    </row>
    <row r="532" spans="1:16" s="181" customFormat="1" ht="45.6" customHeight="1" collapsed="1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79"/>
      <c r="O532" s="79"/>
      <c r="P532" s="193"/>
    </row>
    <row r="533" spans="1:16" s="80" customFormat="1" ht="14.25" customHeight="1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82"/>
      <c r="N533" s="79"/>
      <c r="O533" s="79"/>
      <c r="P533" s="75"/>
    </row>
    <row r="534" spans="1:16" s="80" customFormat="1" ht="14.25" customHeight="1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82"/>
      <c r="N534" s="79"/>
      <c r="O534" s="79"/>
      <c r="P534" s="75"/>
    </row>
    <row r="535" spans="1:16" s="181" customFormat="1" ht="14.25" customHeight="1">
      <c r="A535" s="149"/>
      <c r="B535" s="188"/>
      <c r="C535" s="182"/>
      <c r="D535" s="79"/>
      <c r="E535" s="82"/>
      <c r="F535" s="82"/>
      <c r="G535" s="82"/>
      <c r="H535" s="82"/>
      <c r="I535" s="82"/>
      <c r="J535" s="82"/>
      <c r="K535" s="82"/>
      <c r="L535" s="82"/>
      <c r="M535" s="82"/>
      <c r="N535" s="79"/>
      <c r="O535" s="79"/>
      <c r="P535" s="193"/>
    </row>
    <row r="536" spans="1:16" ht="14.25" customHeight="1">
      <c r="A536" s="149"/>
      <c r="B536" s="188"/>
      <c r="C536" s="182"/>
      <c r="D536" s="79"/>
      <c r="E536" s="82"/>
      <c r="F536" s="82"/>
      <c r="G536" s="82"/>
      <c r="H536" s="82"/>
      <c r="I536" s="82"/>
      <c r="J536" s="82"/>
      <c r="K536" s="82"/>
      <c r="L536" s="82"/>
      <c r="M536" s="82"/>
      <c r="N536" s="79"/>
      <c r="O536" s="79"/>
      <c r="P536" s="77"/>
    </row>
    <row r="537" spans="1:16" ht="14.25" customHeight="1">
      <c r="A537" s="149"/>
      <c r="B537" s="188"/>
      <c r="C537" s="182"/>
      <c r="D537" s="79"/>
      <c r="E537" s="82"/>
      <c r="F537" s="82"/>
      <c r="G537" s="82"/>
      <c r="H537" s="82"/>
      <c r="I537" s="82"/>
      <c r="J537" s="82"/>
      <c r="K537" s="82"/>
      <c r="L537" s="82"/>
      <c r="M537" s="82"/>
      <c r="N537" s="79"/>
      <c r="O537" s="79"/>
      <c r="P537" s="77"/>
    </row>
    <row r="538" spans="1:16" s="82" customFormat="1" ht="14.25" customHeight="1" collapsed="1">
      <c r="A538" s="149"/>
      <c r="B538" s="188"/>
      <c r="C538" s="182"/>
      <c r="D538" s="79"/>
      <c r="N538" s="79"/>
      <c r="O538" s="79"/>
      <c r="P538" s="79"/>
    </row>
    <row r="539" spans="1:16" s="80" customFormat="1" ht="14.25" customHeight="1">
      <c r="A539" s="149"/>
      <c r="B539" s="188"/>
      <c r="C539" s="182"/>
      <c r="D539" s="79"/>
      <c r="E539" s="82"/>
      <c r="F539" s="82"/>
      <c r="G539" s="82"/>
      <c r="H539" s="82"/>
      <c r="I539" s="82"/>
      <c r="J539" s="82"/>
      <c r="K539" s="82"/>
      <c r="L539" s="82"/>
      <c r="M539" s="82"/>
      <c r="N539" s="79"/>
      <c r="O539" s="79"/>
      <c r="P539" s="75"/>
    </row>
    <row r="540" spans="1:16" s="80" customFormat="1" ht="14.25" customHeight="1">
      <c r="A540" s="149"/>
      <c r="B540" s="188"/>
      <c r="C540" s="182"/>
      <c r="D540" s="79"/>
      <c r="E540" s="82"/>
      <c r="F540" s="82"/>
      <c r="G540" s="82"/>
      <c r="H540" s="82"/>
      <c r="I540" s="82"/>
      <c r="J540" s="82"/>
      <c r="K540" s="82"/>
      <c r="L540" s="82"/>
      <c r="M540" s="82"/>
      <c r="N540" s="79"/>
      <c r="O540" s="79"/>
      <c r="P540" s="75"/>
    </row>
    <row r="541" spans="1:16" s="82" customFormat="1" ht="14.25" customHeight="1">
      <c r="A541" s="149"/>
      <c r="B541" s="188"/>
      <c r="C541" s="182"/>
      <c r="D541" s="79"/>
      <c r="N541" s="79"/>
      <c r="O541" s="79"/>
      <c r="P541" s="79"/>
    </row>
    <row r="542" spans="1:16" ht="14.25" customHeight="1">
      <c r="A542" s="149"/>
      <c r="B542" s="188"/>
      <c r="C542" s="182"/>
      <c r="D542" s="79"/>
      <c r="E542" s="82"/>
      <c r="F542" s="82"/>
      <c r="G542" s="82"/>
      <c r="H542" s="82"/>
      <c r="I542" s="82"/>
      <c r="J542" s="82"/>
      <c r="K542" s="82"/>
      <c r="L542" s="82"/>
      <c r="M542" s="82"/>
      <c r="N542" s="79"/>
      <c r="O542" s="79"/>
      <c r="P542" s="77"/>
    </row>
    <row r="543" spans="1:16" ht="14.25" customHeight="1">
      <c r="A543" s="149"/>
      <c r="B543" s="188"/>
      <c r="C543" s="182"/>
      <c r="D543" s="79"/>
      <c r="E543" s="82"/>
      <c r="F543" s="82"/>
      <c r="G543" s="82"/>
      <c r="H543" s="82"/>
      <c r="I543" s="82"/>
      <c r="J543" s="82"/>
      <c r="K543" s="82"/>
      <c r="L543" s="82"/>
      <c r="M543" s="82"/>
      <c r="N543" s="79"/>
      <c r="O543" s="79"/>
      <c r="P543" s="77"/>
    </row>
    <row r="544" spans="1:16" s="176" customFormat="1" ht="14.25" customHeight="1" collapsed="1">
      <c r="A544" s="149"/>
      <c r="B544" s="188"/>
      <c r="C544" s="182"/>
      <c r="D544" s="79"/>
      <c r="E544" s="82"/>
      <c r="F544" s="82"/>
      <c r="G544" s="82"/>
      <c r="H544" s="82"/>
      <c r="I544" s="82"/>
      <c r="J544" s="82"/>
      <c r="K544" s="82"/>
      <c r="L544" s="82"/>
      <c r="M544" s="82"/>
      <c r="N544" s="79"/>
      <c r="O544" s="79"/>
      <c r="P544" s="179"/>
    </row>
    <row r="545" spans="1:16" ht="14.25" customHeight="1">
      <c r="A545" s="149"/>
      <c r="B545" s="188"/>
      <c r="C545" s="182"/>
      <c r="D545" s="79"/>
      <c r="E545" s="82"/>
      <c r="F545" s="82"/>
      <c r="G545" s="82"/>
      <c r="H545" s="82"/>
      <c r="I545" s="82"/>
      <c r="J545" s="82"/>
      <c r="K545" s="82"/>
      <c r="L545" s="82"/>
      <c r="M545" s="82"/>
      <c r="N545" s="79"/>
      <c r="O545" s="79"/>
      <c r="P545" s="77"/>
    </row>
    <row r="546" spans="1:16" ht="14.25" customHeight="1">
      <c r="A546" s="149"/>
      <c r="B546" s="188"/>
      <c r="C546" s="182"/>
      <c r="D546" s="79"/>
      <c r="E546" s="82"/>
      <c r="F546" s="82"/>
      <c r="G546" s="82"/>
      <c r="H546" s="82"/>
      <c r="I546" s="82"/>
      <c r="J546" s="82"/>
      <c r="K546" s="82"/>
      <c r="L546" s="82"/>
      <c r="M546" s="82"/>
      <c r="N546" s="79"/>
      <c r="O546" s="79"/>
      <c r="P546" s="77"/>
    </row>
    <row r="547" spans="1:16" s="82" customFormat="1" ht="14.25" customHeight="1" collapsed="1">
      <c r="A547" s="149"/>
      <c r="B547" s="188"/>
      <c r="C547" s="182"/>
      <c r="D547" s="79"/>
      <c r="N547" s="79"/>
      <c r="O547" s="79"/>
      <c r="P547" s="79"/>
    </row>
    <row r="548" spans="1:16" s="80" customFormat="1" ht="14.25" customHeight="1">
      <c r="A548" s="149"/>
      <c r="B548" s="188"/>
      <c r="C548" s="182"/>
      <c r="D548" s="79"/>
      <c r="E548" s="82"/>
      <c r="F548" s="82"/>
      <c r="G548" s="82"/>
      <c r="H548" s="82"/>
      <c r="I548" s="82"/>
      <c r="J548" s="82"/>
      <c r="K548" s="82"/>
      <c r="L548" s="82"/>
      <c r="M548" s="82"/>
      <c r="N548" s="79"/>
      <c r="O548" s="79"/>
      <c r="P548" s="75"/>
    </row>
    <row r="549" spans="1:16" s="80" customFormat="1" ht="14.25" customHeight="1">
      <c r="A549" s="149"/>
      <c r="B549" s="188"/>
      <c r="C549" s="182"/>
      <c r="D549" s="79"/>
      <c r="E549" s="82"/>
      <c r="F549" s="82"/>
      <c r="G549" s="82"/>
      <c r="H549" s="82"/>
      <c r="I549" s="82"/>
      <c r="J549" s="82"/>
      <c r="K549" s="82"/>
      <c r="L549" s="82"/>
      <c r="M549" s="82"/>
      <c r="N549" s="79"/>
      <c r="O549" s="79"/>
      <c r="P549" s="75"/>
    </row>
    <row r="550" spans="1:16" s="82" customFormat="1" ht="14.25" customHeight="1">
      <c r="A550" s="149"/>
      <c r="B550" s="188"/>
      <c r="C550" s="182"/>
      <c r="D550" s="79"/>
      <c r="N550" s="139"/>
      <c r="O550" s="79"/>
      <c r="P550" s="79"/>
    </row>
    <row r="551" spans="1:16" ht="14.25" customHeight="1">
      <c r="A551" s="149"/>
      <c r="B551" s="188"/>
      <c r="C551" s="182"/>
      <c r="D551" s="79"/>
      <c r="E551" s="82"/>
      <c r="F551" s="82"/>
      <c r="G551" s="82"/>
      <c r="H551" s="82"/>
      <c r="I551" s="82"/>
      <c r="J551" s="82"/>
      <c r="K551" s="82"/>
      <c r="L551" s="82"/>
      <c r="M551" s="82"/>
      <c r="N551" s="79"/>
      <c r="O551" s="79"/>
      <c r="P551" s="77"/>
    </row>
    <row r="552" spans="1:16" ht="14.25" customHeight="1">
      <c r="A552" s="149"/>
      <c r="B552" s="188"/>
      <c r="C552" s="182"/>
      <c r="D552" s="79"/>
      <c r="E552" s="82"/>
      <c r="F552" s="82"/>
      <c r="G552" s="82"/>
      <c r="H552" s="82"/>
      <c r="I552" s="82"/>
      <c r="J552" s="82"/>
      <c r="K552" s="82"/>
      <c r="L552" s="82"/>
      <c r="M552" s="82"/>
      <c r="N552" s="79"/>
      <c r="O552" s="79"/>
      <c r="P552" s="77"/>
    </row>
    <row r="553" spans="1:16" s="181" customFormat="1" ht="14.25" customHeight="1" collapsed="1">
      <c r="A553" s="149"/>
      <c r="B553" s="188"/>
      <c r="C553" s="182"/>
      <c r="D553" s="79"/>
      <c r="E553" s="82"/>
      <c r="F553" s="82"/>
      <c r="G553" s="82"/>
      <c r="H553" s="82"/>
      <c r="I553" s="82"/>
      <c r="J553" s="82"/>
      <c r="K553" s="82"/>
      <c r="L553" s="82"/>
      <c r="M553" s="82"/>
      <c r="N553" s="79"/>
      <c r="O553" s="79"/>
      <c r="P553" s="193"/>
    </row>
    <row r="554" spans="1:16" s="80" customFormat="1" ht="14.25" customHeight="1">
      <c r="A554" s="149"/>
      <c r="B554" s="188"/>
      <c r="C554" s="182"/>
      <c r="D554" s="79"/>
      <c r="E554" s="82"/>
      <c r="F554" s="82"/>
      <c r="G554" s="82"/>
      <c r="H554" s="82"/>
      <c r="I554" s="82"/>
      <c r="J554" s="82"/>
      <c r="K554" s="82"/>
      <c r="L554" s="82"/>
      <c r="M554" s="82"/>
      <c r="N554" s="79"/>
      <c r="O554" s="79"/>
      <c r="P554" s="75"/>
    </row>
    <row r="555" spans="1:16" s="80" customFormat="1" ht="14.25" customHeight="1">
      <c r="A555" s="149"/>
      <c r="B555" s="188"/>
      <c r="C555" s="182"/>
      <c r="D555" s="79"/>
      <c r="E555" s="82"/>
      <c r="F555" s="82"/>
      <c r="G555" s="82"/>
      <c r="H555" s="82"/>
      <c r="I555" s="82"/>
      <c r="J555" s="82"/>
      <c r="K555" s="82"/>
      <c r="L555" s="82"/>
      <c r="M555" s="82"/>
      <c r="N555" s="79"/>
      <c r="O555" s="79"/>
      <c r="P555" s="75"/>
    </row>
    <row r="556" spans="1:16" s="181" customFormat="1" ht="14.25" customHeight="1">
      <c r="A556" s="149"/>
      <c r="B556" s="188"/>
      <c r="C556" s="182"/>
      <c r="D556" s="79"/>
      <c r="E556" s="82"/>
      <c r="F556" s="82"/>
      <c r="G556" s="82"/>
      <c r="H556" s="82"/>
      <c r="I556" s="82"/>
      <c r="J556" s="82"/>
      <c r="K556" s="82"/>
      <c r="L556" s="82"/>
      <c r="M556" s="82"/>
      <c r="N556" s="79"/>
      <c r="O556" s="79"/>
      <c r="P556" s="180"/>
    </row>
    <row r="557" spans="1:16" ht="14.25" customHeight="1">
      <c r="A557" s="149"/>
      <c r="B557" s="188"/>
      <c r="C557" s="182"/>
      <c r="D557" s="79"/>
      <c r="E557" s="82"/>
      <c r="F557" s="82"/>
      <c r="G557" s="82"/>
      <c r="H557" s="82"/>
      <c r="I557" s="82"/>
      <c r="J557" s="82"/>
      <c r="K557" s="82"/>
      <c r="L557" s="82"/>
      <c r="M557" s="82"/>
      <c r="N557" s="79"/>
      <c r="O557" s="79"/>
      <c r="P557" s="77"/>
    </row>
    <row r="558" spans="1:16" ht="14.25" customHeight="1">
      <c r="A558" s="149"/>
      <c r="B558" s="188"/>
      <c r="C558" s="182"/>
      <c r="D558" s="79"/>
      <c r="E558" s="82"/>
      <c r="F558" s="82"/>
      <c r="G558" s="82"/>
      <c r="H558" s="82"/>
      <c r="I558" s="82"/>
      <c r="J558" s="82"/>
      <c r="K558" s="82"/>
      <c r="L558" s="82"/>
      <c r="M558" s="82"/>
      <c r="N558" s="79"/>
      <c r="O558" s="79"/>
      <c r="P558" s="77"/>
    </row>
    <row r="559" spans="1:16" s="82" customFormat="1" ht="14.25" customHeight="1" collapsed="1">
      <c r="A559" s="149"/>
      <c r="B559" s="188"/>
      <c r="C559" s="182"/>
      <c r="D559" s="79"/>
      <c r="N559" s="79"/>
      <c r="O559" s="79"/>
      <c r="P559" s="79"/>
    </row>
    <row r="560" spans="1:16" ht="14.25" customHeight="1">
      <c r="A560" s="149"/>
      <c r="B560" s="188"/>
      <c r="C560" s="182"/>
      <c r="D560" s="79"/>
      <c r="E560" s="82"/>
      <c r="F560" s="82"/>
      <c r="G560" s="82"/>
      <c r="H560" s="82"/>
      <c r="I560" s="82"/>
      <c r="J560" s="82"/>
      <c r="K560" s="82"/>
      <c r="L560" s="82"/>
      <c r="M560" s="82"/>
      <c r="N560" s="79"/>
      <c r="O560" s="79"/>
      <c r="P560" s="77"/>
    </row>
    <row r="561" spans="1:16" ht="14.25" customHeight="1">
      <c r="A561" s="149"/>
      <c r="B561" s="188"/>
      <c r="C561" s="182"/>
      <c r="D561" s="79"/>
      <c r="E561" s="82"/>
      <c r="F561" s="82"/>
      <c r="G561" s="82"/>
      <c r="H561" s="82"/>
      <c r="I561" s="82"/>
      <c r="J561" s="82"/>
      <c r="K561" s="82"/>
      <c r="L561" s="82"/>
      <c r="M561" s="82"/>
      <c r="N561" s="79"/>
      <c r="O561" s="79"/>
      <c r="P561" s="77"/>
    </row>
    <row r="562" spans="1:16" s="82" customFormat="1" ht="14.25" customHeight="1" collapsed="1">
      <c r="A562" s="149"/>
      <c r="B562" s="188"/>
      <c r="C562" s="182"/>
      <c r="D562" s="79"/>
      <c r="N562" s="79"/>
      <c r="O562" s="79"/>
      <c r="P562" s="79"/>
    </row>
    <row r="563" spans="1:16" s="80" customFormat="1" ht="14.25" customHeight="1">
      <c r="A563" s="149"/>
      <c r="B563" s="188"/>
      <c r="C563" s="182"/>
      <c r="D563" s="79"/>
      <c r="E563" s="82"/>
      <c r="F563" s="82"/>
      <c r="G563" s="82"/>
      <c r="H563" s="82"/>
      <c r="I563" s="82"/>
      <c r="J563" s="82"/>
      <c r="K563" s="82"/>
      <c r="L563" s="82"/>
      <c r="M563" s="82"/>
      <c r="N563" s="79"/>
      <c r="O563" s="79"/>
      <c r="P563" s="75"/>
    </row>
    <row r="564" spans="1:16" s="80" customFormat="1" ht="14.25" customHeight="1">
      <c r="A564" s="149"/>
      <c r="B564" s="188"/>
      <c r="C564" s="182"/>
      <c r="D564" s="79"/>
      <c r="E564" s="82"/>
      <c r="F564" s="82"/>
      <c r="G564" s="82"/>
      <c r="H564" s="82"/>
      <c r="I564" s="82"/>
      <c r="J564" s="82"/>
      <c r="K564" s="82"/>
      <c r="L564" s="82"/>
      <c r="M564" s="82"/>
      <c r="N564" s="79"/>
      <c r="O564" s="79"/>
      <c r="P564" s="75"/>
    </row>
    <row r="565" spans="1:16" s="181" customFormat="1" ht="14.45" customHeight="1">
      <c r="A565" s="149"/>
      <c r="B565" s="188"/>
      <c r="C565" s="182"/>
      <c r="D565" s="79"/>
      <c r="E565" s="82"/>
      <c r="F565" s="82"/>
      <c r="G565" s="82"/>
      <c r="H565" s="82"/>
      <c r="I565" s="82"/>
      <c r="J565" s="82"/>
      <c r="K565" s="82"/>
      <c r="L565" s="82"/>
      <c r="M565" s="82"/>
      <c r="N565" s="79"/>
      <c r="O565" s="79"/>
      <c r="P565" s="193"/>
    </row>
    <row r="566" spans="1:16" ht="14.25" customHeight="1">
      <c r="A566" s="149"/>
      <c r="B566" s="188"/>
      <c r="C566" s="182"/>
      <c r="D566" s="79"/>
      <c r="E566" s="82"/>
      <c r="F566" s="82"/>
      <c r="G566" s="82"/>
      <c r="H566" s="82"/>
      <c r="I566" s="82"/>
      <c r="J566" s="82"/>
      <c r="K566" s="82"/>
      <c r="L566" s="82"/>
      <c r="M566" s="82"/>
      <c r="N566" s="79"/>
      <c r="O566" s="79"/>
      <c r="P566" s="77"/>
    </row>
    <row r="567" spans="1:16" ht="14.25" customHeight="1">
      <c r="A567" s="149"/>
      <c r="B567" s="188"/>
      <c r="C567" s="182"/>
      <c r="D567" s="79"/>
      <c r="E567" s="82"/>
      <c r="F567" s="82"/>
      <c r="G567" s="82"/>
      <c r="H567" s="82"/>
      <c r="I567" s="82"/>
      <c r="J567" s="82"/>
      <c r="K567" s="82"/>
      <c r="L567" s="82"/>
      <c r="M567" s="82"/>
      <c r="N567" s="79"/>
      <c r="O567" s="79"/>
      <c r="P567" s="77"/>
    </row>
    <row r="568" spans="1:16" s="181" customFormat="1" ht="14.25" customHeight="1" collapsed="1">
      <c r="A568" s="149"/>
      <c r="B568" s="188"/>
      <c r="C568" s="182"/>
      <c r="D568" s="79"/>
      <c r="E568" s="82"/>
      <c r="F568" s="82"/>
      <c r="G568" s="82"/>
      <c r="H568" s="82"/>
      <c r="I568" s="82"/>
      <c r="J568" s="82"/>
      <c r="K568" s="82"/>
      <c r="L568" s="82"/>
      <c r="M568" s="82"/>
      <c r="N568" s="79"/>
      <c r="O568" s="79"/>
      <c r="P568" s="193"/>
    </row>
    <row r="569" spans="1:16" ht="14.25" customHeight="1">
      <c r="A569" s="149"/>
      <c r="B569" s="188"/>
      <c r="C569" s="182"/>
      <c r="D569" s="79"/>
      <c r="E569" s="82"/>
      <c r="F569" s="82"/>
      <c r="G569" s="82"/>
      <c r="H569" s="82"/>
      <c r="I569" s="82"/>
      <c r="J569" s="82"/>
      <c r="K569" s="82"/>
      <c r="L569" s="82"/>
      <c r="M569" s="82"/>
      <c r="N569" s="79"/>
      <c r="O569" s="79"/>
      <c r="P569" s="77"/>
    </row>
    <row r="570" spans="1:16" ht="14.25" customHeight="1">
      <c r="A570" s="149"/>
      <c r="B570" s="188"/>
      <c r="C570" s="182"/>
      <c r="D570" s="79"/>
      <c r="E570" s="82"/>
      <c r="F570" s="82"/>
      <c r="G570" s="82"/>
      <c r="H570" s="82"/>
      <c r="I570" s="82"/>
      <c r="J570" s="82"/>
      <c r="K570" s="82"/>
      <c r="L570" s="82"/>
      <c r="M570" s="82"/>
      <c r="N570" s="79"/>
      <c r="O570" s="79"/>
      <c r="P570" s="77"/>
    </row>
    <row r="571" spans="1:16" s="181" customFormat="1" ht="14.25" customHeight="1" collapsed="1">
      <c r="A571" s="149"/>
      <c r="B571" s="188"/>
      <c r="C571" s="182"/>
      <c r="D571" s="79"/>
      <c r="E571" s="82"/>
      <c r="F571" s="82"/>
      <c r="G571" s="82"/>
      <c r="H571" s="82"/>
      <c r="I571" s="82"/>
      <c r="J571" s="82"/>
      <c r="K571" s="82"/>
      <c r="L571" s="82"/>
      <c r="M571" s="82"/>
      <c r="N571" s="139"/>
      <c r="O571" s="79"/>
      <c r="P571" s="180"/>
    </row>
    <row r="572" spans="1:16" ht="14.25" customHeight="1">
      <c r="A572" s="149"/>
      <c r="B572" s="188"/>
      <c r="C572" s="182"/>
      <c r="D572" s="79"/>
      <c r="E572" s="82"/>
      <c r="F572" s="82"/>
      <c r="G572" s="82"/>
      <c r="H572" s="82"/>
      <c r="I572" s="82"/>
      <c r="J572" s="82"/>
      <c r="K572" s="82"/>
      <c r="L572" s="82"/>
      <c r="M572" s="82"/>
      <c r="N572" s="79"/>
      <c r="O572" s="79"/>
      <c r="P572" s="77"/>
    </row>
    <row r="573" spans="1:16" ht="14.25" customHeight="1">
      <c r="A573" s="149"/>
      <c r="B573" s="188"/>
      <c r="C573" s="182"/>
      <c r="D573" s="79"/>
      <c r="E573" s="82"/>
      <c r="F573" s="82"/>
      <c r="G573" s="82"/>
      <c r="H573" s="82"/>
      <c r="I573" s="82"/>
      <c r="J573" s="82"/>
      <c r="K573" s="82"/>
      <c r="L573" s="82"/>
      <c r="M573" s="82"/>
      <c r="N573" s="79"/>
      <c r="O573" s="79"/>
      <c r="P573" s="77"/>
    </row>
    <row r="574" spans="1:16" s="176" customFormat="1" ht="14.25" customHeight="1" collapsed="1">
      <c r="A574" s="149"/>
      <c r="B574" s="188"/>
      <c r="C574" s="182"/>
      <c r="D574" s="79"/>
      <c r="E574" s="82"/>
      <c r="F574" s="82"/>
      <c r="G574" s="82"/>
      <c r="H574" s="82"/>
      <c r="I574" s="82"/>
      <c r="J574" s="82"/>
      <c r="K574" s="82"/>
      <c r="L574" s="82"/>
      <c r="M574" s="82"/>
      <c r="N574" s="79"/>
      <c r="O574" s="79"/>
      <c r="P574" s="175"/>
    </row>
    <row r="575" spans="1:16" ht="14.25" customHeight="1">
      <c r="A575" s="149"/>
      <c r="B575" s="188"/>
      <c r="C575" s="182"/>
      <c r="D575" s="79"/>
      <c r="E575" s="82"/>
      <c r="F575" s="82"/>
      <c r="G575" s="82"/>
      <c r="H575" s="82"/>
      <c r="I575" s="82"/>
      <c r="J575" s="82"/>
      <c r="K575" s="82"/>
      <c r="L575" s="82"/>
      <c r="M575" s="82"/>
      <c r="N575" s="79"/>
      <c r="O575" s="79"/>
      <c r="P575" s="77"/>
    </row>
    <row r="576" spans="1:16" ht="14.25" customHeight="1">
      <c r="A576" s="149"/>
      <c r="B576" s="188"/>
      <c r="C576" s="182"/>
      <c r="D576" s="79"/>
      <c r="E576" s="82"/>
      <c r="F576" s="82"/>
      <c r="G576" s="82"/>
      <c r="H576" s="82"/>
      <c r="I576" s="82"/>
      <c r="J576" s="82"/>
      <c r="K576" s="82"/>
      <c r="L576" s="82"/>
      <c r="M576" s="82"/>
      <c r="N576" s="79"/>
      <c r="O576" s="79"/>
      <c r="P576" s="77"/>
    </row>
    <row r="577" spans="1:16" s="82" customFormat="1" ht="14.25" customHeight="1" collapsed="1">
      <c r="A577" s="149"/>
      <c r="B577" s="188"/>
      <c r="C577" s="182"/>
      <c r="D577" s="79"/>
      <c r="N577" s="139"/>
      <c r="O577" s="79"/>
      <c r="P577" s="79"/>
    </row>
    <row r="578" spans="1:16" s="80" customFormat="1" ht="14.25" customHeight="1">
      <c r="A578" s="149"/>
      <c r="B578" s="188"/>
      <c r="C578" s="182"/>
      <c r="D578" s="79"/>
      <c r="E578" s="82"/>
      <c r="F578" s="82"/>
      <c r="G578" s="82"/>
      <c r="H578" s="82"/>
      <c r="I578" s="82"/>
      <c r="J578" s="82"/>
      <c r="K578" s="82"/>
      <c r="L578" s="82"/>
      <c r="M578" s="82"/>
      <c r="N578" s="79"/>
      <c r="O578" s="79"/>
      <c r="P578" s="75"/>
    </row>
    <row r="579" spans="1:16" s="80" customFormat="1" ht="14.25" customHeight="1">
      <c r="A579" s="149"/>
      <c r="B579" s="188"/>
      <c r="C579" s="182"/>
      <c r="D579" s="79"/>
      <c r="E579" s="82"/>
      <c r="F579" s="82"/>
      <c r="G579" s="82"/>
      <c r="H579" s="82"/>
      <c r="I579" s="82"/>
      <c r="J579" s="82"/>
      <c r="K579" s="82"/>
      <c r="L579" s="82"/>
      <c r="M579" s="82"/>
      <c r="N579" s="79"/>
      <c r="O579" s="79"/>
      <c r="P579" s="75"/>
    </row>
    <row r="580" spans="1:16" s="176" customFormat="1" ht="14.25" customHeight="1">
      <c r="A580" s="149"/>
      <c r="B580" s="188"/>
      <c r="C580" s="182"/>
      <c r="D580" s="79"/>
      <c r="E580" s="82"/>
      <c r="F580" s="82"/>
      <c r="G580" s="82"/>
      <c r="H580" s="82"/>
      <c r="I580" s="82"/>
      <c r="J580" s="82"/>
      <c r="K580" s="82"/>
      <c r="L580" s="82"/>
      <c r="M580" s="82"/>
      <c r="N580" s="79"/>
      <c r="O580" s="79"/>
      <c r="P580" s="175"/>
    </row>
    <row r="581" spans="1:16" s="80" customFormat="1" ht="14.25" customHeight="1">
      <c r="A581" s="149"/>
      <c r="B581" s="188"/>
      <c r="C581" s="182"/>
      <c r="D581" s="79"/>
      <c r="E581" s="82"/>
      <c r="F581" s="82"/>
      <c r="G581" s="82"/>
      <c r="H581" s="82"/>
      <c r="I581" s="82"/>
      <c r="J581" s="82"/>
      <c r="K581" s="82"/>
      <c r="L581" s="82"/>
      <c r="M581" s="82"/>
      <c r="N581" s="79"/>
      <c r="O581" s="79"/>
      <c r="P581" s="75"/>
    </row>
    <row r="582" spans="1:16" s="80" customFormat="1" ht="16.5" customHeight="1">
      <c r="A582" s="149"/>
      <c r="B582" s="188"/>
      <c r="C582" s="182"/>
      <c r="D582" s="79"/>
      <c r="E582" s="82"/>
      <c r="F582" s="82"/>
      <c r="G582" s="82"/>
      <c r="H582" s="82"/>
      <c r="I582" s="82"/>
      <c r="J582" s="82"/>
      <c r="K582" s="82"/>
      <c r="L582" s="82"/>
      <c r="M582" s="82"/>
      <c r="N582" s="79"/>
      <c r="O582" s="79"/>
      <c r="P582" s="75"/>
    </row>
    <row r="583" spans="1:16" s="176" customFormat="1" ht="14.25" customHeight="1">
      <c r="A583" s="149"/>
      <c r="B583" s="188"/>
      <c r="C583" s="182"/>
      <c r="D583" s="79"/>
      <c r="E583" s="82"/>
      <c r="F583" s="82"/>
      <c r="G583" s="82"/>
      <c r="H583" s="82"/>
      <c r="I583" s="82"/>
      <c r="J583" s="82"/>
      <c r="K583" s="82"/>
      <c r="L583" s="82"/>
      <c r="M583" s="82"/>
      <c r="N583" s="139"/>
      <c r="O583" s="79"/>
      <c r="P583" s="179"/>
    </row>
    <row r="584" spans="1:16" s="80" customFormat="1" ht="14.25" customHeight="1">
      <c r="A584" s="149"/>
      <c r="B584" s="188"/>
      <c r="C584" s="182"/>
      <c r="D584" s="79"/>
      <c r="E584" s="82"/>
      <c r="F584" s="82"/>
      <c r="G584" s="82"/>
      <c r="H584" s="82"/>
      <c r="I584" s="82"/>
      <c r="J584" s="82"/>
      <c r="K584" s="82"/>
      <c r="L584" s="82"/>
      <c r="M584" s="82"/>
      <c r="N584" s="79"/>
      <c r="O584" s="79"/>
      <c r="P584" s="75"/>
    </row>
    <row r="585" spans="1:16" s="80" customFormat="1" ht="14.25" customHeight="1">
      <c r="A585" s="149"/>
      <c r="B585" s="188"/>
      <c r="C585" s="182"/>
      <c r="D585" s="79"/>
      <c r="E585" s="82"/>
      <c r="F585" s="82"/>
      <c r="G585" s="82"/>
      <c r="H585" s="82"/>
      <c r="I585" s="82"/>
      <c r="J585" s="82"/>
      <c r="K585" s="82"/>
      <c r="L585" s="82"/>
      <c r="M585" s="82"/>
      <c r="N585" s="79"/>
      <c r="O585" s="79"/>
      <c r="P585" s="75"/>
    </row>
    <row r="586" spans="1:16" s="181" customFormat="1" ht="14.25" customHeight="1">
      <c r="A586" s="149"/>
      <c r="B586" s="188"/>
      <c r="C586" s="182"/>
      <c r="D586" s="79"/>
      <c r="E586" s="82"/>
      <c r="F586" s="82"/>
      <c r="G586" s="82"/>
      <c r="H586" s="82"/>
      <c r="I586" s="82"/>
      <c r="J586" s="82"/>
      <c r="K586" s="82"/>
      <c r="L586" s="82"/>
      <c r="M586" s="82"/>
      <c r="N586" s="79"/>
      <c r="O586" s="79"/>
      <c r="P586" s="193"/>
    </row>
    <row r="587" spans="1:16" s="80" customFormat="1" ht="14.25" customHeight="1">
      <c r="A587" s="149"/>
      <c r="B587" s="188"/>
      <c r="C587" s="182"/>
      <c r="D587" s="79"/>
      <c r="E587" s="82"/>
      <c r="F587" s="82"/>
      <c r="G587" s="82"/>
      <c r="H587" s="82"/>
      <c r="I587" s="82"/>
      <c r="J587" s="82"/>
      <c r="K587" s="82"/>
      <c r="L587" s="82"/>
      <c r="M587" s="82"/>
      <c r="N587" s="79"/>
      <c r="O587" s="79"/>
      <c r="P587" s="75"/>
    </row>
    <row r="588" spans="1:16" s="80" customFormat="1" ht="14.25" customHeight="1">
      <c r="A588" s="149"/>
      <c r="B588" s="188"/>
      <c r="C588" s="182"/>
      <c r="D588" s="79"/>
      <c r="E588" s="82"/>
      <c r="F588" s="82"/>
      <c r="G588" s="82"/>
      <c r="H588" s="82"/>
      <c r="I588" s="82"/>
      <c r="J588" s="82"/>
      <c r="K588" s="82"/>
      <c r="L588" s="82"/>
      <c r="M588" s="82"/>
      <c r="N588" s="79"/>
      <c r="O588" s="79"/>
      <c r="P588" s="75"/>
    </row>
    <row r="589" spans="1:16" s="82" customFormat="1" ht="14.25" customHeight="1">
      <c r="A589" s="149"/>
      <c r="B589" s="188"/>
      <c r="C589" s="182"/>
      <c r="D589" s="79"/>
      <c r="N589" s="139"/>
      <c r="O589" s="79"/>
      <c r="P589" s="79"/>
    </row>
    <row r="590" spans="1:16" s="80" customFormat="1" ht="14.25" customHeight="1">
      <c r="A590" s="149"/>
      <c r="B590" s="188"/>
      <c r="C590" s="182"/>
      <c r="D590" s="79"/>
      <c r="E590" s="82"/>
      <c r="F590" s="82"/>
      <c r="G590" s="82"/>
      <c r="H590" s="82"/>
      <c r="I590" s="82"/>
      <c r="J590" s="82"/>
      <c r="K590" s="82"/>
      <c r="L590" s="82"/>
      <c r="M590" s="82"/>
      <c r="N590" s="79"/>
      <c r="O590" s="79"/>
      <c r="P590" s="75"/>
    </row>
    <row r="591" spans="1:16" s="80" customFormat="1" ht="14.25" customHeight="1">
      <c r="A591" s="149"/>
      <c r="B591" s="188"/>
      <c r="C591" s="182"/>
      <c r="D591" s="79"/>
      <c r="E591" s="82"/>
      <c r="F591" s="82"/>
      <c r="G591" s="82"/>
      <c r="H591" s="82"/>
      <c r="I591" s="82"/>
      <c r="J591" s="82"/>
      <c r="K591" s="82"/>
      <c r="L591" s="82"/>
      <c r="M591" s="82"/>
      <c r="N591" s="79"/>
      <c r="O591" s="79"/>
      <c r="P591" s="75"/>
    </row>
    <row r="592" spans="1:16" s="176" customFormat="1" ht="14.25" customHeight="1">
      <c r="A592" s="149"/>
      <c r="B592" s="188"/>
      <c r="C592" s="182"/>
      <c r="D592" s="79"/>
      <c r="E592" s="82"/>
      <c r="F592" s="82"/>
      <c r="G592" s="82"/>
      <c r="H592" s="82"/>
      <c r="I592" s="82"/>
      <c r="J592" s="82"/>
      <c r="K592" s="82"/>
      <c r="L592" s="82"/>
      <c r="M592" s="82"/>
      <c r="N592" s="79"/>
      <c r="O592" s="79"/>
      <c r="P592" s="179"/>
    </row>
    <row r="593" spans="1:16" ht="14.25" customHeight="1">
      <c r="A593" s="149"/>
      <c r="B593" s="188"/>
      <c r="C593" s="182"/>
      <c r="D593" s="79"/>
      <c r="E593" s="82"/>
      <c r="F593" s="82"/>
      <c r="G593" s="82"/>
      <c r="H593" s="82"/>
      <c r="I593" s="82"/>
      <c r="J593" s="82"/>
      <c r="K593" s="82"/>
      <c r="L593" s="82"/>
      <c r="M593" s="82"/>
      <c r="N593" s="79"/>
      <c r="O593" s="79"/>
      <c r="P593" s="77"/>
    </row>
    <row r="594" spans="1:16" ht="14.25" customHeight="1">
      <c r="A594" s="149"/>
      <c r="B594" s="188"/>
      <c r="C594" s="182"/>
      <c r="D594" s="79"/>
      <c r="E594" s="82"/>
      <c r="F594" s="82"/>
      <c r="G594" s="82"/>
      <c r="H594" s="82"/>
      <c r="I594" s="82"/>
      <c r="J594" s="82"/>
      <c r="K594" s="82"/>
      <c r="L594" s="82"/>
      <c r="M594" s="82"/>
      <c r="N594" s="79"/>
      <c r="O594" s="79"/>
      <c r="P594" s="77"/>
    </row>
    <row r="595" spans="1:16" s="181" customFormat="1" ht="14.25" customHeight="1" collapsed="1">
      <c r="A595" s="149"/>
      <c r="B595" s="188"/>
      <c r="C595" s="182"/>
      <c r="D595" s="79"/>
      <c r="E595" s="82"/>
      <c r="F595" s="82"/>
      <c r="G595" s="82"/>
      <c r="H595" s="82"/>
      <c r="I595" s="82"/>
      <c r="J595" s="82"/>
      <c r="K595" s="82"/>
      <c r="L595" s="82"/>
      <c r="M595" s="82"/>
      <c r="N595" s="79"/>
      <c r="O595" s="79"/>
      <c r="P595" s="193"/>
    </row>
    <row r="596" spans="1:16" s="80" customFormat="1" ht="14.25" customHeight="1">
      <c r="A596" s="149"/>
      <c r="B596" s="188"/>
      <c r="C596" s="182"/>
      <c r="D596" s="79"/>
      <c r="E596" s="82"/>
      <c r="F596" s="82"/>
      <c r="G596" s="82"/>
      <c r="H596" s="82"/>
      <c r="I596" s="82"/>
      <c r="J596" s="82"/>
      <c r="K596" s="82"/>
      <c r="L596" s="82"/>
      <c r="M596" s="82"/>
      <c r="N596" s="79"/>
      <c r="O596" s="79"/>
      <c r="P596" s="75"/>
    </row>
    <row r="597" spans="1:16" s="80" customFormat="1" ht="14.25" customHeight="1">
      <c r="A597" s="149"/>
      <c r="B597" s="188"/>
      <c r="C597" s="182"/>
      <c r="D597" s="79"/>
      <c r="E597" s="82"/>
      <c r="F597" s="82"/>
      <c r="G597" s="82"/>
      <c r="H597" s="82"/>
      <c r="I597" s="82"/>
      <c r="J597" s="82"/>
      <c r="K597" s="82"/>
      <c r="L597" s="82"/>
      <c r="M597" s="82"/>
      <c r="N597" s="79"/>
      <c r="O597" s="79"/>
      <c r="P597" s="75"/>
    </row>
    <row r="598" spans="1:16" s="181" customFormat="1" ht="14.25" customHeight="1">
      <c r="A598" s="149"/>
      <c r="B598" s="188"/>
      <c r="C598" s="182"/>
      <c r="D598" s="79"/>
      <c r="E598" s="82"/>
      <c r="F598" s="82"/>
      <c r="G598" s="82"/>
      <c r="H598" s="82"/>
      <c r="I598" s="82"/>
      <c r="J598" s="82"/>
      <c r="K598" s="82"/>
      <c r="L598" s="82"/>
      <c r="M598" s="82"/>
      <c r="N598" s="79"/>
      <c r="O598" s="79"/>
      <c r="P598" s="193"/>
    </row>
    <row r="599" spans="1:16" s="80" customFormat="1" ht="14.25" customHeight="1">
      <c r="A599" s="149"/>
      <c r="B599" s="188"/>
      <c r="C599" s="182"/>
      <c r="D599" s="79"/>
      <c r="E599" s="82"/>
      <c r="F599" s="82"/>
      <c r="G599" s="82"/>
      <c r="H599" s="82"/>
      <c r="I599" s="82"/>
      <c r="J599" s="82"/>
      <c r="K599" s="82"/>
      <c r="L599" s="82"/>
      <c r="M599" s="82"/>
      <c r="N599" s="79"/>
      <c r="O599" s="79"/>
      <c r="P599" s="75"/>
    </row>
    <row r="600" spans="1:16" s="80" customFormat="1" ht="14.25" customHeight="1">
      <c r="A600" s="149"/>
      <c r="B600" s="188"/>
      <c r="C600" s="182"/>
      <c r="D600" s="79"/>
      <c r="E600" s="82"/>
      <c r="F600" s="82"/>
      <c r="G600" s="82"/>
      <c r="H600" s="82"/>
      <c r="I600" s="82"/>
      <c r="J600" s="82"/>
      <c r="K600" s="82"/>
      <c r="L600" s="82"/>
      <c r="M600" s="82"/>
      <c r="N600" s="79"/>
      <c r="O600" s="79"/>
      <c r="P600" s="75"/>
    </row>
    <row r="601" spans="1:16" s="82" customFormat="1" ht="14.25" customHeight="1">
      <c r="A601" s="149"/>
      <c r="B601" s="188"/>
      <c r="C601" s="182"/>
      <c r="D601" s="79"/>
      <c r="N601" s="79"/>
      <c r="O601" s="79"/>
      <c r="P601" s="79"/>
    </row>
    <row r="602" spans="1:16" s="80" customFormat="1" ht="14.25" customHeight="1">
      <c r="A602" s="149"/>
      <c r="B602" s="188"/>
      <c r="C602" s="182"/>
      <c r="D602" s="79"/>
      <c r="E602" s="82"/>
      <c r="F602" s="82"/>
      <c r="G602" s="82"/>
      <c r="H602" s="82"/>
      <c r="I602" s="82"/>
      <c r="J602" s="82"/>
      <c r="K602" s="82"/>
      <c r="L602" s="82"/>
      <c r="M602" s="82"/>
      <c r="N602" s="79"/>
      <c r="O602" s="79"/>
      <c r="P602" s="75"/>
    </row>
    <row r="603" spans="1:16" s="80" customFormat="1" ht="14.25" customHeight="1">
      <c r="A603" s="149"/>
      <c r="B603" s="188"/>
      <c r="C603" s="182"/>
      <c r="D603" s="79"/>
      <c r="E603" s="82"/>
      <c r="F603" s="82"/>
      <c r="G603" s="82"/>
      <c r="H603" s="82"/>
      <c r="I603" s="82"/>
      <c r="J603" s="82"/>
      <c r="K603" s="82"/>
      <c r="L603" s="82"/>
      <c r="M603" s="82"/>
      <c r="N603" s="79"/>
      <c r="O603" s="79"/>
      <c r="P603" s="75"/>
    </row>
    <row r="604" spans="1:16" s="80" customFormat="1" ht="14.25" customHeight="1">
      <c r="A604" s="149"/>
      <c r="B604" s="188"/>
      <c r="C604" s="182"/>
      <c r="D604" s="79"/>
      <c r="E604" s="82"/>
      <c r="F604" s="82"/>
      <c r="G604" s="82"/>
      <c r="H604" s="82"/>
      <c r="I604" s="82"/>
      <c r="J604" s="82"/>
      <c r="K604" s="82"/>
      <c r="L604" s="82"/>
      <c r="M604" s="82"/>
      <c r="N604" s="139"/>
      <c r="O604" s="79"/>
      <c r="P604" s="75"/>
    </row>
    <row r="605" spans="1:16" ht="14.25" customHeight="1">
      <c r="A605" s="149"/>
      <c r="B605" s="188"/>
      <c r="C605" s="182"/>
      <c r="D605" s="79"/>
      <c r="E605" s="82"/>
      <c r="F605" s="82"/>
      <c r="G605" s="82"/>
      <c r="H605" s="82"/>
      <c r="I605" s="82"/>
      <c r="J605" s="82"/>
      <c r="K605" s="82"/>
      <c r="L605" s="82"/>
      <c r="M605" s="82"/>
      <c r="N605" s="79"/>
      <c r="O605" s="79"/>
      <c r="P605" s="77"/>
    </row>
    <row r="606" spans="1:16" ht="14.25" customHeight="1">
      <c r="A606" s="149"/>
      <c r="B606" s="188"/>
      <c r="C606" s="182"/>
      <c r="D606" s="79"/>
      <c r="E606" s="82"/>
      <c r="F606" s="82"/>
      <c r="G606" s="82"/>
      <c r="H606" s="82"/>
      <c r="I606" s="82"/>
      <c r="J606" s="82"/>
      <c r="K606" s="82"/>
      <c r="L606" s="82"/>
      <c r="M606" s="82"/>
      <c r="N606" s="79"/>
      <c r="O606" s="79"/>
      <c r="P606" s="77"/>
    </row>
    <row r="607" spans="1:16" s="181" customFormat="1" ht="14.25" customHeight="1" collapsed="1">
      <c r="A607" s="149"/>
      <c r="B607" s="188"/>
      <c r="C607" s="182"/>
      <c r="D607" s="79"/>
      <c r="E607" s="82"/>
      <c r="F607" s="82"/>
      <c r="G607" s="82"/>
      <c r="H607" s="82"/>
      <c r="I607" s="82"/>
      <c r="J607" s="82"/>
      <c r="K607" s="82"/>
      <c r="L607" s="82"/>
      <c r="M607" s="82"/>
      <c r="N607" s="79"/>
      <c r="O607" s="79"/>
      <c r="P607" s="193"/>
    </row>
    <row r="608" spans="1:16" s="80" customFormat="1" ht="14.25" customHeight="1">
      <c r="A608" s="149"/>
      <c r="B608" s="188"/>
      <c r="C608" s="182"/>
      <c r="D608" s="79"/>
      <c r="E608" s="82"/>
      <c r="F608" s="82"/>
      <c r="G608" s="82"/>
      <c r="H608" s="82"/>
      <c r="I608" s="82"/>
      <c r="J608" s="82"/>
      <c r="K608" s="82"/>
      <c r="L608" s="82"/>
      <c r="M608" s="82"/>
      <c r="N608" s="79"/>
      <c r="O608" s="79"/>
      <c r="P608" s="75"/>
    </row>
    <row r="609" spans="1:16" s="80" customFormat="1" ht="14.25" customHeight="1">
      <c r="A609" s="149"/>
      <c r="B609" s="188"/>
      <c r="C609" s="182"/>
      <c r="D609" s="79"/>
      <c r="E609" s="82"/>
      <c r="F609" s="82"/>
      <c r="G609" s="82"/>
      <c r="H609" s="82"/>
      <c r="I609" s="82"/>
      <c r="J609" s="82"/>
      <c r="K609" s="82"/>
      <c r="L609" s="82"/>
      <c r="M609" s="82"/>
      <c r="N609" s="79"/>
      <c r="O609" s="79"/>
      <c r="P609" s="75"/>
    </row>
    <row r="610" spans="1:16" s="181" customFormat="1" ht="13.15" customHeight="1">
      <c r="A610" s="149"/>
      <c r="B610" s="188"/>
      <c r="C610" s="182"/>
      <c r="D610" s="79"/>
      <c r="E610" s="82"/>
      <c r="F610" s="82"/>
      <c r="G610" s="82"/>
      <c r="H610" s="82"/>
      <c r="I610" s="82"/>
      <c r="J610" s="82"/>
      <c r="K610" s="82"/>
      <c r="L610" s="82"/>
      <c r="M610" s="82"/>
      <c r="N610" s="79"/>
      <c r="O610" s="79"/>
      <c r="P610" s="193"/>
    </row>
    <row r="611" spans="1:16" ht="14.25" customHeight="1">
      <c r="A611" s="149"/>
      <c r="B611" s="188"/>
      <c r="C611" s="182"/>
      <c r="D611" s="79"/>
      <c r="E611" s="82"/>
      <c r="F611" s="82"/>
      <c r="G611" s="82"/>
      <c r="H611" s="82"/>
      <c r="I611" s="82"/>
      <c r="J611" s="82"/>
      <c r="K611" s="82"/>
      <c r="L611" s="82"/>
      <c r="M611" s="82"/>
      <c r="N611" s="79"/>
      <c r="O611" s="79"/>
      <c r="P611" s="77"/>
    </row>
    <row r="612" spans="1:16" ht="14.25" customHeight="1">
      <c r="A612" s="149"/>
      <c r="B612" s="188"/>
      <c r="C612" s="182"/>
      <c r="D612" s="79"/>
      <c r="E612" s="82"/>
      <c r="F612" s="82"/>
      <c r="G612" s="82"/>
      <c r="H612" s="82"/>
      <c r="I612" s="82"/>
      <c r="J612" s="82"/>
      <c r="K612" s="82"/>
      <c r="L612" s="82"/>
      <c r="M612" s="82"/>
      <c r="N612" s="79"/>
      <c r="O612" s="79"/>
      <c r="P612" s="77"/>
    </row>
    <row r="613" spans="1:16" s="181" customFormat="1" ht="14.25" customHeight="1" collapsed="1">
      <c r="A613" s="149"/>
      <c r="B613" s="188"/>
      <c r="C613" s="182"/>
      <c r="D613" s="79"/>
      <c r="E613" s="82"/>
      <c r="F613" s="82"/>
      <c r="G613" s="82"/>
      <c r="H613" s="82"/>
      <c r="I613" s="82"/>
      <c r="J613" s="82"/>
      <c r="K613" s="82"/>
      <c r="L613" s="82"/>
      <c r="M613" s="82"/>
      <c r="N613" s="79"/>
      <c r="O613" s="79"/>
      <c r="P613" s="193"/>
    </row>
    <row r="614" spans="1:16" s="80" customFormat="1" ht="14.25" customHeight="1">
      <c r="A614" s="149"/>
      <c r="B614" s="188"/>
      <c r="C614" s="182"/>
      <c r="D614" s="79"/>
      <c r="E614" s="82"/>
      <c r="F614" s="82"/>
      <c r="G614" s="82"/>
      <c r="H614" s="82"/>
      <c r="I614" s="82"/>
      <c r="J614" s="82"/>
      <c r="K614" s="82"/>
      <c r="L614" s="82"/>
      <c r="M614" s="82"/>
      <c r="N614" s="79"/>
      <c r="O614" s="79"/>
      <c r="P614" s="75"/>
    </row>
    <row r="615" spans="1:16" s="80" customFormat="1" ht="14.25" customHeight="1">
      <c r="A615" s="149"/>
      <c r="B615" s="188"/>
      <c r="C615" s="182"/>
      <c r="D615" s="79"/>
      <c r="E615" s="82"/>
      <c r="F615" s="82"/>
      <c r="G615" s="82"/>
      <c r="H615" s="82"/>
      <c r="I615" s="82"/>
      <c r="J615" s="82"/>
      <c r="K615" s="82"/>
      <c r="L615" s="82"/>
      <c r="M615" s="82"/>
      <c r="N615" s="79"/>
      <c r="O615" s="79"/>
      <c r="P615" s="75"/>
    </row>
    <row r="616" spans="1:16" s="181" customFormat="1" ht="14.25" customHeight="1">
      <c r="A616" s="149"/>
      <c r="B616" s="188"/>
      <c r="C616" s="182"/>
      <c r="D616" s="79"/>
      <c r="E616" s="82"/>
      <c r="F616" s="82"/>
      <c r="G616" s="82"/>
      <c r="H616" s="82"/>
      <c r="I616" s="82"/>
      <c r="J616" s="82"/>
      <c r="K616" s="82"/>
      <c r="L616" s="82"/>
      <c r="M616" s="82"/>
      <c r="N616" s="139"/>
      <c r="O616" s="79"/>
      <c r="P616" s="180"/>
    </row>
    <row r="617" spans="1:16" ht="14.25" customHeight="1">
      <c r="A617" s="149"/>
      <c r="B617" s="188"/>
      <c r="C617" s="182"/>
      <c r="D617" s="79"/>
      <c r="E617" s="82"/>
      <c r="F617" s="82"/>
      <c r="G617" s="82"/>
      <c r="H617" s="82"/>
      <c r="I617" s="82"/>
      <c r="J617" s="82"/>
      <c r="K617" s="82"/>
      <c r="L617" s="82"/>
      <c r="M617" s="82"/>
      <c r="N617" s="79"/>
      <c r="O617" s="79"/>
      <c r="P617" s="77"/>
    </row>
    <row r="618" spans="1:16" ht="14.25" customHeight="1">
      <c r="A618" s="149"/>
      <c r="B618" s="188"/>
      <c r="C618" s="182"/>
      <c r="D618" s="79"/>
      <c r="E618" s="82"/>
      <c r="F618" s="82"/>
      <c r="G618" s="82"/>
      <c r="H618" s="82"/>
      <c r="I618" s="82"/>
      <c r="J618" s="82"/>
      <c r="K618" s="82"/>
      <c r="L618" s="82"/>
      <c r="M618" s="82"/>
      <c r="N618" s="79"/>
      <c r="O618" s="79"/>
      <c r="P618" s="77"/>
    </row>
    <row r="619" spans="1:16" s="82" customFormat="1" ht="14.25" customHeight="1" collapsed="1">
      <c r="A619" s="149"/>
      <c r="B619" s="188"/>
      <c r="C619" s="182"/>
      <c r="D619" s="79"/>
      <c r="N619" s="79"/>
      <c r="O619" s="79"/>
      <c r="P619" s="79"/>
    </row>
    <row r="620" spans="1:16" s="80" customFormat="1" ht="14.25" customHeight="1">
      <c r="A620" s="149"/>
      <c r="B620" s="188"/>
      <c r="C620" s="182"/>
      <c r="D620" s="79"/>
      <c r="E620" s="82"/>
      <c r="F620" s="82"/>
      <c r="G620" s="82"/>
      <c r="H620" s="82"/>
      <c r="I620" s="82"/>
      <c r="J620" s="82"/>
      <c r="K620" s="82"/>
      <c r="L620" s="82"/>
      <c r="M620" s="82"/>
      <c r="N620" s="79"/>
      <c r="O620" s="79"/>
      <c r="P620" s="75"/>
    </row>
    <row r="621" spans="1:16" s="80" customFormat="1" ht="14.25" customHeight="1">
      <c r="A621" s="149"/>
      <c r="B621" s="188"/>
      <c r="C621" s="182"/>
      <c r="D621" s="79"/>
      <c r="E621" s="82"/>
      <c r="F621" s="82"/>
      <c r="G621" s="82"/>
      <c r="H621" s="82"/>
      <c r="I621" s="82"/>
      <c r="J621" s="82"/>
      <c r="K621" s="82"/>
      <c r="L621" s="82"/>
      <c r="M621" s="82"/>
      <c r="N621" s="79"/>
      <c r="O621" s="79"/>
      <c r="P621" s="75"/>
    </row>
    <row r="622" spans="1:16" s="80" customFormat="1" ht="14.25" customHeight="1">
      <c r="A622" s="149"/>
      <c r="B622" s="188"/>
      <c r="C622" s="182"/>
      <c r="D622" s="79"/>
      <c r="E622" s="82"/>
      <c r="F622" s="82"/>
      <c r="G622" s="82"/>
      <c r="H622" s="82"/>
      <c r="I622" s="82"/>
      <c r="J622" s="82"/>
      <c r="K622" s="82"/>
      <c r="L622" s="82"/>
      <c r="M622" s="82"/>
      <c r="N622" s="79"/>
      <c r="O622" s="79"/>
      <c r="P622" s="75"/>
    </row>
    <row r="623" spans="1:16" ht="14.25" customHeight="1">
      <c r="A623" s="149"/>
      <c r="B623" s="188"/>
      <c r="C623" s="182"/>
      <c r="D623" s="79"/>
      <c r="E623" s="82"/>
      <c r="F623" s="82"/>
      <c r="G623" s="82"/>
      <c r="H623" s="82"/>
      <c r="I623" s="82"/>
      <c r="J623" s="82"/>
      <c r="K623" s="82"/>
      <c r="L623" s="82"/>
      <c r="M623" s="82"/>
      <c r="N623" s="79"/>
      <c r="O623" s="79"/>
      <c r="P623" s="77"/>
    </row>
    <row r="624" spans="1:16" ht="14.25" customHeight="1">
      <c r="A624" s="149"/>
      <c r="B624" s="188"/>
      <c r="C624" s="182"/>
      <c r="D624" s="79"/>
      <c r="E624" s="82"/>
      <c r="F624" s="82"/>
      <c r="G624" s="82"/>
      <c r="H624" s="82"/>
      <c r="I624" s="82"/>
      <c r="J624" s="82"/>
      <c r="K624" s="82"/>
      <c r="L624" s="82"/>
      <c r="M624" s="82"/>
      <c r="N624" s="79"/>
      <c r="O624" s="79"/>
      <c r="P624" s="77"/>
    </row>
    <row r="625" spans="1:16" s="80" customFormat="1" ht="14.25" customHeight="1" collapsed="1">
      <c r="A625" s="149"/>
      <c r="B625" s="188"/>
      <c r="C625" s="182"/>
      <c r="D625" s="79"/>
      <c r="E625" s="82"/>
      <c r="F625" s="82"/>
      <c r="G625" s="82"/>
      <c r="H625" s="82"/>
      <c r="I625" s="82"/>
      <c r="J625" s="82"/>
      <c r="K625" s="82"/>
      <c r="L625" s="82"/>
      <c r="M625" s="82"/>
      <c r="N625" s="139"/>
      <c r="O625" s="79"/>
      <c r="P625" s="75"/>
    </row>
    <row r="626" spans="1:16" ht="14.25" customHeight="1">
      <c r="A626" s="149"/>
      <c r="B626" s="188"/>
      <c r="C626" s="182"/>
      <c r="D626" s="79"/>
      <c r="E626" s="82"/>
      <c r="F626" s="82"/>
      <c r="G626" s="82"/>
      <c r="H626" s="82"/>
      <c r="I626" s="82"/>
      <c r="J626" s="82"/>
      <c r="K626" s="82"/>
      <c r="L626" s="82"/>
      <c r="M626" s="82"/>
      <c r="N626" s="79"/>
      <c r="O626" s="79"/>
      <c r="P626" s="77"/>
    </row>
    <row r="627" spans="1:16" ht="14.25" customHeight="1">
      <c r="A627" s="149"/>
      <c r="B627" s="188"/>
      <c r="C627" s="182"/>
      <c r="D627" s="79"/>
      <c r="E627" s="82"/>
      <c r="F627" s="82"/>
      <c r="G627" s="82"/>
      <c r="H627" s="82"/>
      <c r="I627" s="82"/>
      <c r="J627" s="82"/>
      <c r="K627" s="82"/>
      <c r="L627" s="82"/>
      <c r="M627" s="82"/>
      <c r="N627" s="79"/>
      <c r="O627" s="79"/>
      <c r="P627" s="77"/>
    </row>
    <row r="628" spans="1:16" s="181" customFormat="1" ht="14.25" customHeight="1" collapsed="1">
      <c r="A628" s="149"/>
      <c r="B628" s="188"/>
      <c r="C628" s="182"/>
      <c r="D628" s="79"/>
      <c r="E628" s="82"/>
      <c r="F628" s="82"/>
      <c r="G628" s="82"/>
      <c r="H628" s="82"/>
      <c r="I628" s="82"/>
      <c r="J628" s="82"/>
      <c r="K628" s="82"/>
      <c r="L628" s="82"/>
      <c r="M628" s="82"/>
      <c r="N628" s="79"/>
      <c r="O628" s="79"/>
      <c r="P628" s="193"/>
    </row>
    <row r="629" spans="1:16" s="80" customFormat="1" ht="14.25" customHeight="1">
      <c r="A629" s="149"/>
      <c r="B629" s="188"/>
      <c r="C629" s="182"/>
      <c r="D629" s="79"/>
      <c r="E629" s="82"/>
      <c r="F629" s="82"/>
      <c r="G629" s="82"/>
      <c r="H629" s="82"/>
      <c r="I629" s="82"/>
      <c r="J629" s="82"/>
      <c r="K629" s="82"/>
      <c r="L629" s="82"/>
      <c r="M629" s="82"/>
      <c r="N629" s="79"/>
      <c r="O629" s="79"/>
      <c r="P629" s="75"/>
    </row>
    <row r="630" spans="1:16" s="80" customFormat="1" ht="14.25" customHeight="1">
      <c r="A630" s="149"/>
      <c r="B630" s="188"/>
      <c r="C630" s="182"/>
      <c r="D630" s="79"/>
      <c r="E630" s="82"/>
      <c r="F630" s="82"/>
      <c r="G630" s="82"/>
      <c r="H630" s="82"/>
      <c r="I630" s="82"/>
      <c r="J630" s="82"/>
      <c r="K630" s="82"/>
      <c r="L630" s="82"/>
      <c r="M630" s="82"/>
      <c r="N630" s="79"/>
      <c r="O630" s="79"/>
      <c r="P630" s="75"/>
    </row>
    <row r="631" spans="1:16" s="80" customFormat="1" ht="14.25" customHeight="1">
      <c r="A631" s="149"/>
      <c r="B631" s="188"/>
      <c r="C631" s="182"/>
      <c r="D631" s="79"/>
      <c r="E631" s="82"/>
      <c r="F631" s="82"/>
      <c r="G631" s="82"/>
      <c r="H631" s="82"/>
      <c r="I631" s="82"/>
      <c r="J631" s="82"/>
      <c r="K631" s="82"/>
      <c r="L631" s="82"/>
      <c r="M631" s="82"/>
      <c r="N631" s="79"/>
      <c r="O631" s="79"/>
      <c r="P631" s="75"/>
    </row>
    <row r="632" spans="1:16" ht="14.25" customHeight="1">
      <c r="A632" s="149"/>
      <c r="B632" s="188"/>
      <c r="C632" s="182"/>
      <c r="D632" s="79"/>
      <c r="E632" s="82"/>
      <c r="F632" s="82"/>
      <c r="G632" s="82"/>
      <c r="H632" s="82"/>
      <c r="I632" s="82"/>
      <c r="J632" s="82"/>
      <c r="K632" s="82"/>
      <c r="L632" s="82"/>
      <c r="M632" s="82"/>
      <c r="N632" s="79"/>
      <c r="O632" s="79"/>
      <c r="P632" s="77"/>
    </row>
    <row r="633" spans="1:16" ht="14.25" customHeight="1">
      <c r="A633" s="149"/>
      <c r="B633" s="188"/>
      <c r="C633" s="182"/>
      <c r="D633" s="79"/>
      <c r="E633" s="82"/>
      <c r="F633" s="82"/>
      <c r="G633" s="82"/>
      <c r="H633" s="82"/>
      <c r="I633" s="82"/>
      <c r="J633" s="82"/>
      <c r="K633" s="82"/>
      <c r="L633" s="82"/>
      <c r="M633" s="82"/>
      <c r="N633" s="79"/>
      <c r="O633" s="79"/>
      <c r="P633" s="77"/>
    </row>
    <row r="634" spans="1:16" s="181" customFormat="1" ht="14.25" customHeight="1" collapsed="1">
      <c r="A634" s="149"/>
      <c r="B634" s="188"/>
      <c r="C634" s="182"/>
      <c r="D634" s="79"/>
      <c r="E634" s="82"/>
      <c r="F634" s="82"/>
      <c r="G634" s="82"/>
      <c r="H634" s="82"/>
      <c r="I634" s="82"/>
      <c r="J634" s="82"/>
      <c r="K634" s="82"/>
      <c r="L634" s="82"/>
      <c r="M634" s="82"/>
      <c r="N634" s="79"/>
      <c r="O634" s="79"/>
      <c r="P634" s="193"/>
    </row>
    <row r="635" spans="1:16" ht="14.25" customHeight="1">
      <c r="A635" s="149"/>
      <c r="B635" s="188"/>
      <c r="C635" s="182"/>
      <c r="D635" s="79"/>
      <c r="E635" s="82"/>
      <c r="F635" s="82"/>
      <c r="G635" s="82"/>
      <c r="H635" s="82"/>
      <c r="I635" s="82"/>
      <c r="J635" s="82"/>
      <c r="K635" s="82"/>
      <c r="L635" s="82"/>
      <c r="M635" s="82"/>
      <c r="N635" s="79"/>
      <c r="O635" s="79"/>
      <c r="P635" s="77"/>
    </row>
    <row r="636" spans="1:16" ht="14.25" customHeight="1">
      <c r="A636" s="149"/>
      <c r="B636" s="188"/>
      <c r="C636" s="182"/>
      <c r="D636" s="79"/>
      <c r="E636" s="82"/>
      <c r="F636" s="82"/>
      <c r="G636" s="82"/>
      <c r="H636" s="82"/>
      <c r="I636" s="82"/>
      <c r="J636" s="82"/>
      <c r="K636" s="82"/>
      <c r="L636" s="82"/>
      <c r="M636" s="82"/>
      <c r="N636" s="79"/>
      <c r="O636" s="79"/>
      <c r="P636" s="77"/>
    </row>
    <row r="637" spans="1:16" s="181" customFormat="1" ht="14.25" customHeight="1" collapsed="1">
      <c r="A637" s="149"/>
      <c r="B637" s="188"/>
      <c r="C637" s="182"/>
      <c r="D637" s="79"/>
      <c r="E637" s="82"/>
      <c r="F637" s="82"/>
      <c r="G637" s="82"/>
      <c r="H637" s="82"/>
      <c r="I637" s="82"/>
      <c r="J637" s="82"/>
      <c r="K637" s="82"/>
      <c r="L637" s="82"/>
      <c r="M637" s="82"/>
      <c r="N637" s="79"/>
      <c r="O637" s="79"/>
      <c r="P637" s="193"/>
    </row>
    <row r="638" spans="1:16" s="80" customFormat="1" ht="14.25" customHeight="1">
      <c r="A638" s="149"/>
      <c r="B638" s="188"/>
      <c r="C638" s="182"/>
      <c r="D638" s="79"/>
      <c r="E638" s="82"/>
      <c r="F638" s="82"/>
      <c r="G638" s="82"/>
      <c r="H638" s="82"/>
      <c r="I638" s="82"/>
      <c r="J638" s="82"/>
      <c r="K638" s="82"/>
      <c r="L638" s="82"/>
      <c r="M638" s="82"/>
      <c r="N638" s="79"/>
      <c r="O638" s="79"/>
      <c r="P638" s="75"/>
    </row>
    <row r="639" spans="1:16" s="80" customFormat="1" ht="14.25" customHeight="1">
      <c r="A639" s="149"/>
      <c r="B639" s="188"/>
      <c r="C639" s="182"/>
      <c r="D639" s="79"/>
      <c r="E639" s="82"/>
      <c r="F639" s="82"/>
      <c r="G639" s="82"/>
      <c r="H639" s="82"/>
      <c r="I639" s="82"/>
      <c r="J639" s="82"/>
      <c r="K639" s="82"/>
      <c r="L639" s="82"/>
      <c r="M639" s="82"/>
      <c r="N639" s="79"/>
      <c r="O639" s="79"/>
      <c r="P639" s="75"/>
    </row>
    <row r="640" spans="1:16" s="80" customFormat="1" ht="14.25" customHeight="1">
      <c r="A640" s="149"/>
      <c r="B640" s="188"/>
      <c r="C640" s="182"/>
      <c r="D640" s="79"/>
      <c r="E640" s="82"/>
      <c r="F640" s="82"/>
      <c r="G640" s="82"/>
      <c r="H640" s="82"/>
      <c r="I640" s="82"/>
      <c r="J640" s="82"/>
      <c r="K640" s="82"/>
      <c r="L640" s="82"/>
      <c r="M640" s="82"/>
      <c r="N640" s="79"/>
      <c r="O640" s="79"/>
      <c r="P640" s="75"/>
    </row>
    <row r="641" spans="1:16" ht="14.25" customHeight="1">
      <c r="A641" s="149"/>
      <c r="B641" s="188"/>
      <c r="C641" s="182"/>
      <c r="D641" s="79"/>
      <c r="E641" s="82"/>
      <c r="F641" s="82"/>
      <c r="G641" s="82"/>
      <c r="H641" s="82"/>
      <c r="I641" s="82"/>
      <c r="J641" s="82"/>
      <c r="K641" s="82"/>
      <c r="L641" s="82"/>
      <c r="M641" s="82"/>
      <c r="N641" s="79"/>
      <c r="O641" s="79"/>
      <c r="P641" s="77"/>
    </row>
    <row r="642" spans="1:16" ht="14.25" customHeight="1">
      <c r="A642" s="149"/>
      <c r="B642" s="188"/>
      <c r="C642" s="182"/>
      <c r="D642" s="79"/>
      <c r="E642" s="82"/>
      <c r="F642" s="82"/>
      <c r="G642" s="82"/>
      <c r="H642" s="82"/>
      <c r="I642" s="82"/>
      <c r="J642" s="82"/>
      <c r="K642" s="82"/>
      <c r="L642" s="82"/>
      <c r="M642" s="82"/>
      <c r="N642" s="79"/>
      <c r="O642" s="79"/>
      <c r="P642" s="77"/>
    </row>
    <row r="643" spans="1:16" s="181" customFormat="1" ht="14.25" customHeight="1" collapsed="1">
      <c r="A643" s="149"/>
      <c r="B643" s="188"/>
      <c r="C643" s="182"/>
      <c r="D643" s="79"/>
      <c r="E643" s="82"/>
      <c r="F643" s="82"/>
      <c r="G643" s="82"/>
      <c r="H643" s="82"/>
      <c r="I643" s="82"/>
      <c r="J643" s="82"/>
      <c r="K643" s="82"/>
      <c r="L643" s="82"/>
      <c r="M643" s="82"/>
      <c r="N643" s="79"/>
      <c r="O643" s="79"/>
      <c r="P643" s="193"/>
    </row>
    <row r="644" spans="1:16" s="80" customFormat="1" ht="14.25" customHeight="1">
      <c r="A644" s="149"/>
      <c r="B644" s="188"/>
      <c r="C644" s="182"/>
      <c r="D644" s="79"/>
      <c r="E644" s="82"/>
      <c r="F644" s="82"/>
      <c r="G644" s="82"/>
      <c r="H644" s="82"/>
      <c r="I644" s="82"/>
      <c r="J644" s="82"/>
      <c r="K644" s="82"/>
      <c r="L644" s="82"/>
      <c r="M644" s="82"/>
      <c r="N644" s="79"/>
      <c r="O644" s="79"/>
      <c r="P644" s="75"/>
    </row>
    <row r="645" spans="1:16" s="80" customFormat="1" ht="14.25" customHeight="1">
      <c r="A645" s="149"/>
      <c r="B645" s="188"/>
      <c r="C645" s="182"/>
      <c r="D645" s="79"/>
      <c r="E645" s="82"/>
      <c r="F645" s="82"/>
      <c r="G645" s="82"/>
      <c r="H645" s="82"/>
      <c r="I645" s="82"/>
      <c r="J645" s="82"/>
      <c r="K645" s="82"/>
      <c r="L645" s="82"/>
      <c r="M645" s="82"/>
      <c r="N645" s="79"/>
      <c r="O645" s="79"/>
      <c r="P645" s="75"/>
    </row>
    <row r="646" spans="1:16" s="181" customFormat="1" ht="14.25" customHeight="1">
      <c r="A646" s="149"/>
      <c r="B646" s="188"/>
      <c r="C646" s="182"/>
      <c r="D646" s="79"/>
      <c r="E646" s="82"/>
      <c r="F646" s="82"/>
      <c r="G646" s="82"/>
      <c r="H646" s="82"/>
      <c r="I646" s="82"/>
      <c r="J646" s="82"/>
      <c r="K646" s="82"/>
      <c r="L646" s="82"/>
      <c r="M646" s="82"/>
      <c r="N646" s="79"/>
      <c r="O646" s="79"/>
      <c r="P646" s="193"/>
    </row>
    <row r="647" spans="1:16" ht="14.25" customHeight="1">
      <c r="A647" s="149"/>
      <c r="B647" s="188"/>
      <c r="C647" s="182"/>
      <c r="D647" s="79"/>
      <c r="E647" s="82"/>
      <c r="F647" s="82"/>
      <c r="G647" s="82"/>
      <c r="H647" s="82"/>
      <c r="I647" s="82"/>
      <c r="J647" s="82"/>
      <c r="K647" s="82"/>
      <c r="L647" s="82"/>
      <c r="M647" s="82"/>
      <c r="N647" s="79"/>
      <c r="O647" s="79"/>
      <c r="P647" s="77"/>
    </row>
    <row r="648" spans="1:16" ht="14.25" customHeight="1">
      <c r="A648" s="149"/>
      <c r="B648" s="188"/>
      <c r="C648" s="182"/>
      <c r="D648" s="79"/>
      <c r="E648" s="82"/>
      <c r="F648" s="82"/>
      <c r="G648" s="82"/>
      <c r="H648" s="82"/>
      <c r="I648" s="82"/>
      <c r="J648" s="82"/>
      <c r="K648" s="82"/>
      <c r="L648" s="82"/>
      <c r="M648" s="82"/>
      <c r="N648" s="79"/>
      <c r="O648" s="79"/>
      <c r="P648" s="77"/>
    </row>
    <row r="649" spans="1:16" s="181" customFormat="1" ht="14.25" customHeight="1" collapsed="1">
      <c r="A649" s="149"/>
      <c r="B649" s="188"/>
      <c r="C649" s="182"/>
      <c r="D649" s="79"/>
      <c r="E649" s="82"/>
      <c r="F649" s="82"/>
      <c r="G649" s="82"/>
      <c r="H649" s="82"/>
      <c r="I649" s="82"/>
      <c r="J649" s="82"/>
      <c r="K649" s="82"/>
      <c r="L649" s="82"/>
      <c r="M649" s="82"/>
      <c r="N649" s="139"/>
      <c r="O649" s="79"/>
      <c r="P649" s="193"/>
    </row>
    <row r="650" spans="1:16" s="80" customFormat="1" ht="14.25" customHeight="1">
      <c r="A650" s="149"/>
      <c r="B650" s="188"/>
      <c r="C650" s="182"/>
      <c r="D650" s="79"/>
      <c r="E650" s="82"/>
      <c r="F650" s="82"/>
      <c r="G650" s="82"/>
      <c r="H650" s="82"/>
      <c r="I650" s="82"/>
      <c r="J650" s="82"/>
      <c r="K650" s="82"/>
      <c r="L650" s="82"/>
      <c r="M650" s="82"/>
      <c r="N650" s="79"/>
      <c r="O650" s="79"/>
      <c r="P650" s="75"/>
    </row>
    <row r="651" spans="1:16" s="80" customFormat="1" ht="14.25" customHeight="1">
      <c r="A651" s="149"/>
      <c r="B651" s="188"/>
      <c r="C651" s="182"/>
      <c r="D651" s="79"/>
      <c r="E651" s="82"/>
      <c r="F651" s="82"/>
      <c r="G651" s="82"/>
      <c r="H651" s="82"/>
      <c r="I651" s="82"/>
      <c r="J651" s="82"/>
      <c r="K651" s="82"/>
      <c r="L651" s="82"/>
      <c r="M651" s="82"/>
      <c r="N651" s="79"/>
      <c r="O651" s="79"/>
      <c r="P651" s="75"/>
    </row>
    <row r="652" spans="1:16" s="176" customFormat="1" ht="14.25" customHeight="1">
      <c r="A652" s="149"/>
      <c r="B652" s="188"/>
      <c r="C652" s="182"/>
      <c r="D652" s="79"/>
      <c r="E652" s="82"/>
      <c r="F652" s="82"/>
      <c r="G652" s="82"/>
      <c r="H652" s="82"/>
      <c r="I652" s="82"/>
      <c r="J652" s="82"/>
      <c r="K652" s="82"/>
      <c r="L652" s="82"/>
      <c r="M652" s="82"/>
      <c r="N652" s="79"/>
      <c r="O652" s="79"/>
      <c r="P652" s="175"/>
    </row>
    <row r="653" spans="1:16" s="80" customFormat="1" ht="14.25" customHeight="1">
      <c r="A653" s="149"/>
      <c r="B653" s="188"/>
      <c r="C653" s="182"/>
      <c r="D653" s="79"/>
      <c r="E653" s="82"/>
      <c r="F653" s="82"/>
      <c r="G653" s="82"/>
      <c r="H653" s="82"/>
      <c r="I653" s="82"/>
      <c r="J653" s="82"/>
      <c r="K653" s="82"/>
      <c r="L653" s="82"/>
      <c r="M653" s="82"/>
      <c r="N653" s="79"/>
      <c r="O653" s="79"/>
      <c r="P653" s="75"/>
    </row>
    <row r="654" spans="1:16" s="80" customFormat="1" ht="14.25" customHeight="1">
      <c r="A654" s="149"/>
      <c r="B654" s="188"/>
      <c r="C654" s="182"/>
      <c r="D654" s="79"/>
      <c r="E654" s="82"/>
      <c r="F654" s="82"/>
      <c r="G654" s="82"/>
      <c r="H654" s="82"/>
      <c r="I654" s="82"/>
      <c r="J654" s="82"/>
      <c r="K654" s="82"/>
      <c r="L654" s="82"/>
      <c r="M654" s="82"/>
      <c r="N654" s="79"/>
      <c r="O654" s="79"/>
      <c r="P654" s="75"/>
    </row>
    <row r="655" spans="1:16" s="176" customFormat="1" ht="14.25" customHeight="1">
      <c r="A655" s="149"/>
      <c r="B655" s="188"/>
      <c r="C655" s="182"/>
      <c r="D655" s="79"/>
      <c r="E655" s="82"/>
      <c r="F655" s="82"/>
      <c r="G655" s="82"/>
      <c r="H655" s="82"/>
      <c r="I655" s="82"/>
      <c r="J655" s="82"/>
      <c r="K655" s="82"/>
      <c r="L655" s="82"/>
      <c r="M655" s="82"/>
      <c r="N655" s="139"/>
      <c r="O655" s="79"/>
      <c r="P655" s="175"/>
    </row>
    <row r="656" spans="1:16" s="80" customFormat="1" ht="14.25" customHeight="1">
      <c r="A656" s="149"/>
      <c r="B656" s="188"/>
      <c r="C656" s="182"/>
      <c r="D656" s="79"/>
      <c r="E656" s="82"/>
      <c r="F656" s="82"/>
      <c r="G656" s="82"/>
      <c r="H656" s="82"/>
      <c r="I656" s="82"/>
      <c r="J656" s="82"/>
      <c r="K656" s="82"/>
      <c r="L656" s="82"/>
      <c r="M656" s="82"/>
      <c r="N656" s="79"/>
      <c r="O656" s="79"/>
      <c r="P656" s="75"/>
    </row>
    <row r="657" spans="1:16" s="80" customFormat="1" ht="14.25" customHeight="1">
      <c r="A657" s="149"/>
      <c r="B657" s="188"/>
      <c r="C657" s="182"/>
      <c r="D657" s="79"/>
      <c r="E657" s="82"/>
      <c r="F657" s="82"/>
      <c r="G657" s="82"/>
      <c r="H657" s="82"/>
      <c r="I657" s="82"/>
      <c r="J657" s="82"/>
      <c r="K657" s="82"/>
      <c r="L657" s="82"/>
      <c r="M657" s="82"/>
      <c r="N657" s="79"/>
      <c r="O657" s="79"/>
      <c r="P657" s="75"/>
    </row>
    <row r="658" spans="1:16" s="82" customFormat="1" ht="14.25" customHeight="1">
      <c r="A658" s="149"/>
      <c r="B658" s="188"/>
      <c r="C658" s="182"/>
      <c r="D658" s="79"/>
      <c r="N658" s="79"/>
      <c r="O658" s="79"/>
      <c r="P658" s="79"/>
    </row>
    <row r="659" spans="1:16" s="80" customFormat="1" ht="14.25" customHeight="1">
      <c r="A659" s="149"/>
      <c r="B659" s="188"/>
      <c r="C659" s="182"/>
      <c r="D659" s="79"/>
      <c r="E659" s="82"/>
      <c r="F659" s="82"/>
      <c r="G659" s="82"/>
      <c r="H659" s="82"/>
      <c r="I659" s="82"/>
      <c r="J659" s="82"/>
      <c r="K659" s="82"/>
      <c r="L659" s="82"/>
      <c r="M659" s="82"/>
      <c r="N659" s="79"/>
      <c r="O659" s="79"/>
      <c r="P659" s="75"/>
    </row>
    <row r="660" spans="1:16" s="80" customFormat="1" ht="14.25" customHeight="1">
      <c r="A660" s="149"/>
      <c r="B660" s="188"/>
      <c r="C660" s="182"/>
      <c r="D660" s="79"/>
      <c r="E660" s="82"/>
      <c r="F660" s="82"/>
      <c r="G660" s="82"/>
      <c r="H660" s="82"/>
      <c r="I660" s="82"/>
      <c r="J660" s="82"/>
      <c r="K660" s="82"/>
      <c r="L660" s="82"/>
      <c r="M660" s="82"/>
      <c r="N660" s="79"/>
      <c r="O660" s="79"/>
      <c r="P660" s="75"/>
    </row>
    <row r="661" spans="1:16" s="82" customFormat="1" ht="14.25" customHeight="1">
      <c r="A661" s="149"/>
      <c r="B661" s="188"/>
      <c r="C661" s="182"/>
      <c r="D661" s="79"/>
      <c r="N661" s="79"/>
      <c r="O661" s="79"/>
      <c r="P661" s="79"/>
    </row>
    <row r="662" spans="1:16" ht="14.25" customHeight="1">
      <c r="A662" s="149"/>
      <c r="B662" s="188"/>
      <c r="C662" s="182"/>
      <c r="D662" s="79"/>
      <c r="E662" s="82"/>
      <c r="F662" s="82"/>
      <c r="G662" s="82"/>
      <c r="H662" s="82"/>
      <c r="I662" s="82"/>
      <c r="J662" s="82"/>
      <c r="K662" s="82"/>
      <c r="L662" s="82"/>
      <c r="M662" s="82"/>
      <c r="N662" s="79"/>
      <c r="O662" s="79"/>
      <c r="P662" s="77"/>
    </row>
    <row r="663" spans="1:16" ht="14.25" customHeight="1">
      <c r="A663" s="149"/>
      <c r="B663" s="188"/>
      <c r="C663" s="182"/>
      <c r="D663" s="79"/>
      <c r="E663" s="82"/>
      <c r="F663" s="82"/>
      <c r="G663" s="82"/>
      <c r="H663" s="82"/>
      <c r="I663" s="82"/>
      <c r="J663" s="82"/>
      <c r="K663" s="82"/>
      <c r="L663" s="82"/>
      <c r="M663" s="82"/>
      <c r="N663" s="79"/>
      <c r="O663" s="79"/>
      <c r="P663" s="77"/>
    </row>
    <row r="664" spans="1:16" s="181" customFormat="1" ht="14.25" customHeight="1" collapsed="1">
      <c r="A664" s="149"/>
      <c r="B664" s="188"/>
      <c r="C664" s="182"/>
      <c r="D664" s="79"/>
      <c r="E664" s="82"/>
      <c r="F664" s="82"/>
      <c r="G664" s="82"/>
      <c r="H664" s="82"/>
      <c r="I664" s="82"/>
      <c r="J664" s="82"/>
      <c r="K664" s="82"/>
      <c r="L664" s="82"/>
      <c r="M664" s="82"/>
      <c r="N664" s="79"/>
      <c r="O664" s="79"/>
      <c r="P664" s="180"/>
    </row>
    <row r="665" spans="1:16" s="80" customFormat="1" ht="14.25" customHeight="1">
      <c r="A665" s="149"/>
      <c r="B665" s="188"/>
      <c r="C665" s="182"/>
      <c r="D665" s="79"/>
      <c r="E665" s="82"/>
      <c r="F665" s="82"/>
      <c r="G665" s="82"/>
      <c r="H665" s="82"/>
      <c r="I665" s="82"/>
      <c r="J665" s="82"/>
      <c r="K665" s="82"/>
      <c r="L665" s="82"/>
      <c r="M665" s="82"/>
      <c r="N665" s="79"/>
      <c r="O665" s="79"/>
      <c r="P665" s="75"/>
    </row>
    <row r="666" spans="1:16" s="80" customFormat="1" ht="14.25" customHeight="1">
      <c r="A666" s="149"/>
      <c r="B666" s="188"/>
      <c r="C666" s="182"/>
      <c r="D666" s="79"/>
      <c r="E666" s="82"/>
      <c r="F666" s="82"/>
      <c r="G666" s="82"/>
      <c r="H666" s="82"/>
      <c r="I666" s="82"/>
      <c r="J666" s="82"/>
      <c r="K666" s="82"/>
      <c r="L666" s="82"/>
      <c r="M666" s="82"/>
      <c r="N666" s="79"/>
      <c r="O666" s="79"/>
      <c r="P666" s="75"/>
    </row>
    <row r="667" spans="1:16" s="82" customFormat="1" ht="14.25" customHeight="1">
      <c r="A667" s="149"/>
      <c r="B667" s="188"/>
      <c r="C667" s="182"/>
      <c r="D667" s="79"/>
      <c r="N667" s="79"/>
      <c r="O667" s="79"/>
      <c r="P667" s="79"/>
    </row>
    <row r="668" spans="1:16" s="80" customFormat="1" ht="14.25" customHeight="1">
      <c r="A668" s="149"/>
      <c r="B668" s="188"/>
      <c r="C668" s="182"/>
      <c r="D668" s="79"/>
      <c r="E668" s="82"/>
      <c r="F668" s="82"/>
      <c r="G668" s="82"/>
      <c r="H668" s="82"/>
      <c r="I668" s="82"/>
      <c r="J668" s="82"/>
      <c r="K668" s="82"/>
      <c r="L668" s="82"/>
      <c r="M668" s="82"/>
      <c r="N668" s="79"/>
      <c r="O668" s="79"/>
      <c r="P668" s="75"/>
    </row>
    <row r="669" spans="1:16" s="80" customFormat="1" ht="14.25" customHeight="1">
      <c r="A669" s="149"/>
      <c r="B669" s="188"/>
      <c r="C669" s="182"/>
      <c r="D669" s="79"/>
      <c r="E669" s="82"/>
      <c r="F669" s="82"/>
      <c r="G669" s="82"/>
      <c r="H669" s="82"/>
      <c r="I669" s="82"/>
      <c r="J669" s="82"/>
      <c r="K669" s="82"/>
      <c r="L669" s="82"/>
      <c r="M669" s="82"/>
      <c r="N669" s="79"/>
      <c r="O669" s="79"/>
      <c r="P669" s="75"/>
    </row>
    <row r="670" spans="1:16" s="181" customFormat="1" ht="14.25" customHeight="1">
      <c r="A670" s="149"/>
      <c r="B670" s="188"/>
      <c r="C670" s="182"/>
      <c r="D670" s="79"/>
      <c r="E670" s="82"/>
      <c r="F670" s="82"/>
      <c r="G670" s="82"/>
      <c r="H670" s="82"/>
      <c r="I670" s="82"/>
      <c r="J670" s="82"/>
      <c r="K670" s="82"/>
      <c r="L670" s="82"/>
      <c r="M670" s="82"/>
      <c r="N670" s="79"/>
      <c r="O670" s="79"/>
      <c r="P670" s="193"/>
    </row>
    <row r="671" spans="1:16" ht="14.25" customHeight="1">
      <c r="A671" s="149"/>
      <c r="B671" s="188"/>
      <c r="C671" s="182"/>
      <c r="D671" s="79"/>
      <c r="E671" s="82"/>
      <c r="F671" s="82"/>
      <c r="G671" s="82"/>
      <c r="H671" s="82"/>
      <c r="I671" s="82"/>
      <c r="J671" s="82"/>
      <c r="K671" s="82"/>
      <c r="L671" s="82"/>
      <c r="M671" s="82"/>
      <c r="N671" s="79"/>
      <c r="O671" s="79"/>
      <c r="P671" s="77"/>
    </row>
    <row r="672" spans="1:16" ht="14.25" customHeight="1">
      <c r="A672" s="149"/>
      <c r="B672" s="188"/>
      <c r="C672" s="182"/>
      <c r="D672" s="79"/>
      <c r="E672" s="82"/>
      <c r="F672" s="82"/>
      <c r="G672" s="82"/>
      <c r="H672" s="82"/>
      <c r="I672" s="82"/>
      <c r="J672" s="82"/>
      <c r="K672" s="82"/>
      <c r="L672" s="82"/>
      <c r="M672" s="82"/>
      <c r="N672" s="79"/>
      <c r="O672" s="79"/>
      <c r="P672" s="77"/>
    </row>
    <row r="673" spans="1:16" s="181" customFormat="1" ht="14.25" customHeight="1" collapsed="1">
      <c r="A673" s="149"/>
      <c r="B673" s="188"/>
      <c r="C673" s="182"/>
      <c r="D673" s="79"/>
      <c r="E673" s="82"/>
      <c r="F673" s="82"/>
      <c r="G673" s="82"/>
      <c r="H673" s="82"/>
      <c r="I673" s="82"/>
      <c r="J673" s="82"/>
      <c r="K673" s="82"/>
      <c r="L673" s="82"/>
      <c r="M673" s="82"/>
      <c r="N673" s="79"/>
      <c r="O673" s="79"/>
      <c r="P673" s="193"/>
    </row>
    <row r="674" spans="1:16" s="80" customFormat="1" ht="14.25" customHeight="1">
      <c r="A674" s="149"/>
      <c r="B674" s="188"/>
      <c r="C674" s="182"/>
      <c r="D674" s="79"/>
      <c r="E674" s="82"/>
      <c r="F674" s="82"/>
      <c r="G674" s="82"/>
      <c r="H674" s="82"/>
      <c r="I674" s="82"/>
      <c r="J674" s="82"/>
      <c r="K674" s="82"/>
      <c r="L674" s="82"/>
      <c r="M674" s="82"/>
      <c r="N674" s="79"/>
      <c r="O674" s="79"/>
      <c r="P674" s="75"/>
    </row>
    <row r="675" spans="1:16" s="80" customFormat="1" ht="14.25" customHeight="1">
      <c r="A675" s="149"/>
      <c r="B675" s="188"/>
      <c r="C675" s="182"/>
      <c r="D675" s="79"/>
      <c r="E675" s="82"/>
      <c r="F675" s="82"/>
      <c r="G675" s="82"/>
      <c r="H675" s="82"/>
      <c r="I675" s="82"/>
      <c r="J675" s="82"/>
      <c r="K675" s="82"/>
      <c r="L675" s="82"/>
      <c r="M675" s="82"/>
      <c r="N675" s="79"/>
      <c r="O675" s="79"/>
      <c r="P675" s="75"/>
    </row>
    <row r="676" spans="1:16" s="181" customFormat="1" ht="14.25" customHeight="1">
      <c r="A676" s="149"/>
      <c r="B676" s="188"/>
      <c r="C676" s="182"/>
      <c r="D676" s="79"/>
      <c r="E676" s="82"/>
      <c r="F676" s="82"/>
      <c r="G676" s="82"/>
      <c r="H676" s="82"/>
      <c r="I676" s="82"/>
      <c r="J676" s="82"/>
      <c r="K676" s="82"/>
      <c r="L676" s="82"/>
      <c r="M676" s="82"/>
      <c r="N676" s="79"/>
      <c r="O676" s="79"/>
      <c r="P676" s="193"/>
    </row>
    <row r="677" spans="1:16" s="80" customFormat="1" ht="14.25" customHeight="1">
      <c r="A677" s="149"/>
      <c r="B677" s="188"/>
      <c r="C677" s="182"/>
      <c r="D677" s="79"/>
      <c r="E677" s="82"/>
      <c r="F677" s="82"/>
      <c r="G677" s="82"/>
      <c r="H677" s="82"/>
      <c r="I677" s="82"/>
      <c r="J677" s="82"/>
      <c r="K677" s="82"/>
      <c r="L677" s="82"/>
      <c r="M677" s="82"/>
      <c r="N677" s="139"/>
      <c r="O677" s="79"/>
      <c r="P677" s="75"/>
    </row>
    <row r="678" spans="1:16" s="80" customFormat="1" ht="14.25" customHeight="1">
      <c r="A678" s="149"/>
      <c r="B678" s="188"/>
      <c r="C678" s="182"/>
      <c r="D678" s="79"/>
      <c r="E678" s="82"/>
      <c r="F678" s="82"/>
      <c r="G678" s="82"/>
      <c r="H678" s="82"/>
      <c r="I678" s="82"/>
      <c r="J678" s="82"/>
      <c r="K678" s="82"/>
      <c r="L678" s="82"/>
      <c r="M678" s="82"/>
      <c r="N678" s="139"/>
      <c r="O678" s="79"/>
      <c r="P678" s="75"/>
    </row>
    <row r="679" spans="1:16" s="181" customFormat="1" ht="14.25" customHeight="1">
      <c r="A679" s="149"/>
      <c r="B679" s="188"/>
      <c r="C679" s="182"/>
      <c r="D679" s="79"/>
      <c r="E679" s="82"/>
      <c r="F679" s="82"/>
      <c r="G679" s="82"/>
      <c r="H679" s="82"/>
      <c r="I679" s="82"/>
      <c r="J679" s="82"/>
      <c r="K679" s="82"/>
      <c r="L679" s="82"/>
      <c r="M679" s="82"/>
      <c r="N679" s="139"/>
      <c r="O679" s="79"/>
      <c r="P679" s="180"/>
    </row>
    <row r="680" spans="1:16" s="80" customFormat="1" ht="14.25" customHeight="1">
      <c r="A680" s="149"/>
      <c r="B680" s="188"/>
      <c r="C680" s="182"/>
      <c r="D680" s="79"/>
      <c r="E680" s="82"/>
      <c r="F680" s="82"/>
      <c r="G680" s="82"/>
      <c r="H680" s="82"/>
      <c r="I680" s="82"/>
      <c r="J680" s="82"/>
      <c r="K680" s="82"/>
      <c r="L680" s="82"/>
      <c r="M680" s="82"/>
      <c r="N680" s="79"/>
      <c r="O680" s="79"/>
      <c r="P680" s="75"/>
    </row>
    <row r="681" spans="1:16" s="80" customFormat="1" ht="14.25" customHeight="1">
      <c r="A681" s="149"/>
      <c r="B681" s="188"/>
      <c r="C681" s="182"/>
      <c r="D681" s="79"/>
      <c r="E681" s="82"/>
      <c r="F681" s="82"/>
      <c r="G681" s="82"/>
      <c r="H681" s="82"/>
      <c r="I681" s="82"/>
      <c r="J681" s="82"/>
      <c r="K681" s="82"/>
      <c r="L681" s="82"/>
      <c r="M681" s="82"/>
      <c r="N681" s="79"/>
      <c r="O681" s="79"/>
      <c r="P681" s="75"/>
    </row>
    <row r="682" spans="1:16" s="181" customFormat="1" ht="14.25" customHeight="1">
      <c r="A682" s="149"/>
      <c r="B682" s="188"/>
      <c r="C682" s="182"/>
      <c r="D682" s="79"/>
      <c r="E682" s="82"/>
      <c r="F682" s="82"/>
      <c r="G682" s="82"/>
      <c r="H682" s="82"/>
      <c r="I682" s="82"/>
      <c r="J682" s="82"/>
      <c r="K682" s="82"/>
      <c r="L682" s="82"/>
      <c r="M682" s="82"/>
      <c r="N682" s="79"/>
      <c r="O682" s="79"/>
      <c r="P682" s="193"/>
    </row>
    <row r="683" spans="1:16" ht="14.25" customHeight="1">
      <c r="A683" s="149"/>
      <c r="B683" s="188"/>
      <c r="C683" s="182"/>
      <c r="D683" s="79"/>
      <c r="E683" s="82"/>
      <c r="F683" s="82"/>
      <c r="G683" s="82"/>
      <c r="H683" s="82"/>
      <c r="I683" s="82"/>
      <c r="J683" s="82"/>
      <c r="K683" s="82"/>
      <c r="L683" s="82"/>
      <c r="M683" s="82"/>
      <c r="N683" s="79"/>
      <c r="O683" s="79"/>
      <c r="P683" s="77"/>
    </row>
    <row r="684" spans="1:16" ht="14.25" customHeight="1">
      <c r="A684" s="149"/>
      <c r="B684" s="188"/>
      <c r="C684" s="182"/>
      <c r="D684" s="79"/>
      <c r="E684" s="82"/>
      <c r="F684" s="82"/>
      <c r="G684" s="82"/>
      <c r="H684" s="82"/>
      <c r="I684" s="82"/>
      <c r="J684" s="82"/>
      <c r="K684" s="82"/>
      <c r="L684" s="82"/>
      <c r="M684" s="82"/>
      <c r="N684" s="79"/>
      <c r="O684" s="79"/>
      <c r="P684" s="77"/>
    </row>
    <row r="685" spans="1:16" s="181" customFormat="1" ht="14.25" customHeight="1" collapsed="1">
      <c r="A685" s="149"/>
      <c r="B685" s="188"/>
      <c r="C685" s="182"/>
      <c r="D685" s="79"/>
      <c r="E685" s="82"/>
      <c r="F685" s="82"/>
      <c r="G685" s="82"/>
      <c r="H685" s="82"/>
      <c r="I685" s="82"/>
      <c r="J685" s="82"/>
      <c r="K685" s="82"/>
      <c r="L685" s="82"/>
      <c r="M685" s="82"/>
      <c r="N685" s="79"/>
      <c r="O685" s="79"/>
      <c r="P685" s="193"/>
    </row>
    <row r="686" spans="1:16" ht="14.25" customHeight="1">
      <c r="A686" s="149"/>
      <c r="B686" s="188"/>
      <c r="C686" s="182"/>
      <c r="D686" s="79"/>
      <c r="E686" s="82"/>
      <c r="F686" s="82"/>
      <c r="G686" s="82"/>
      <c r="H686" s="82"/>
      <c r="I686" s="82"/>
      <c r="J686" s="82"/>
      <c r="K686" s="82"/>
      <c r="L686" s="82"/>
      <c r="M686" s="82"/>
      <c r="N686" s="79"/>
      <c r="O686" s="79"/>
      <c r="P686" s="77"/>
    </row>
    <row r="687" spans="1:16" ht="14.25" customHeight="1">
      <c r="A687" s="149"/>
      <c r="B687" s="188"/>
      <c r="C687" s="182"/>
      <c r="D687" s="79"/>
      <c r="E687" s="82"/>
      <c r="F687" s="82"/>
      <c r="G687" s="82"/>
      <c r="H687" s="82"/>
      <c r="I687" s="82"/>
      <c r="J687" s="82"/>
      <c r="K687" s="82"/>
      <c r="L687" s="82"/>
      <c r="M687" s="82"/>
      <c r="N687" s="79"/>
      <c r="O687" s="79"/>
      <c r="P687" s="77"/>
    </row>
    <row r="688" spans="1:16" s="176" customFormat="1" ht="15" collapsed="1">
      <c r="A688" s="149"/>
      <c r="B688" s="188"/>
      <c r="C688" s="182"/>
      <c r="D688" s="79"/>
      <c r="E688" s="82"/>
      <c r="F688" s="82"/>
      <c r="G688" s="82"/>
      <c r="H688" s="82"/>
      <c r="I688" s="82"/>
      <c r="J688" s="82"/>
      <c r="K688" s="82"/>
      <c r="L688" s="82"/>
      <c r="M688" s="82"/>
      <c r="N688" s="79"/>
      <c r="O688" s="79"/>
      <c r="P688" s="179"/>
    </row>
    <row r="689" spans="1:16" s="80" customFormat="1" ht="16.5" customHeight="1">
      <c r="A689" s="149"/>
      <c r="B689" s="188"/>
      <c r="C689" s="182"/>
      <c r="D689" s="79"/>
      <c r="E689" s="82"/>
      <c r="F689" s="82"/>
      <c r="G689" s="82"/>
      <c r="H689" s="82"/>
      <c r="I689" s="82"/>
      <c r="J689" s="82"/>
      <c r="K689" s="82"/>
      <c r="L689" s="82"/>
      <c r="M689" s="82"/>
      <c r="N689" s="79"/>
      <c r="O689" s="79"/>
      <c r="P689" s="75"/>
    </row>
    <row r="690" spans="1:16" s="80" customFormat="1" ht="16.5" customHeight="1">
      <c r="A690" s="149"/>
      <c r="B690" s="188"/>
      <c r="C690" s="182"/>
      <c r="D690" s="79"/>
      <c r="E690" s="82"/>
      <c r="F690" s="82"/>
      <c r="G690" s="82"/>
      <c r="H690" s="82"/>
      <c r="I690" s="82"/>
      <c r="J690" s="82"/>
      <c r="K690" s="82"/>
      <c r="L690" s="82"/>
      <c r="M690" s="82"/>
      <c r="N690" s="79"/>
      <c r="O690" s="79"/>
      <c r="P690" s="75"/>
    </row>
    <row r="691" spans="1:16" s="82" customFormat="1" ht="14.25" customHeight="1">
      <c r="A691" s="149"/>
      <c r="B691" s="188"/>
      <c r="C691" s="182"/>
      <c r="D691" s="79"/>
      <c r="N691" s="139"/>
      <c r="O691" s="79"/>
      <c r="P691" s="79"/>
    </row>
    <row r="692" spans="1:16" ht="14.25" customHeight="1">
      <c r="A692" s="149"/>
      <c r="B692" s="188"/>
      <c r="C692" s="182"/>
      <c r="D692" s="79"/>
      <c r="E692" s="82"/>
      <c r="F692" s="82"/>
      <c r="G692" s="82"/>
      <c r="H692" s="82"/>
      <c r="I692" s="82"/>
      <c r="J692" s="82"/>
      <c r="K692" s="82"/>
      <c r="L692" s="82"/>
      <c r="M692" s="82"/>
      <c r="N692" s="79"/>
      <c r="O692" s="79"/>
      <c r="P692" s="77"/>
    </row>
    <row r="693" spans="1:16" ht="14.25" customHeight="1">
      <c r="A693" s="149"/>
      <c r="B693" s="188"/>
      <c r="C693" s="182"/>
      <c r="D693" s="79"/>
      <c r="E693" s="82"/>
      <c r="F693" s="82"/>
      <c r="G693" s="82"/>
      <c r="H693" s="82"/>
      <c r="I693" s="82"/>
      <c r="J693" s="82"/>
      <c r="K693" s="82"/>
      <c r="L693" s="82"/>
      <c r="M693" s="82"/>
      <c r="N693" s="79"/>
      <c r="O693" s="79"/>
      <c r="P693" s="77"/>
    </row>
    <row r="694" spans="1:16" s="181" customFormat="1" ht="14.25" customHeight="1" collapsed="1">
      <c r="A694" s="149"/>
      <c r="B694" s="188"/>
      <c r="C694" s="182"/>
      <c r="D694" s="79"/>
      <c r="E694" s="82"/>
      <c r="F694" s="82"/>
      <c r="G694" s="82"/>
      <c r="H694" s="82"/>
      <c r="I694" s="82"/>
      <c r="J694" s="82"/>
      <c r="K694" s="82"/>
      <c r="L694" s="82"/>
      <c r="M694" s="82"/>
      <c r="N694" s="79"/>
      <c r="O694" s="79"/>
      <c r="P694" s="180"/>
    </row>
    <row r="695" spans="1:16" ht="14.25" customHeight="1">
      <c r="A695" s="149"/>
      <c r="B695" s="188"/>
      <c r="C695" s="182"/>
      <c r="D695" s="79"/>
      <c r="E695" s="82"/>
      <c r="F695" s="82"/>
      <c r="G695" s="82"/>
      <c r="H695" s="82"/>
      <c r="I695" s="82"/>
      <c r="J695" s="82"/>
      <c r="K695" s="82"/>
      <c r="L695" s="82"/>
      <c r="M695" s="82"/>
      <c r="N695" s="79"/>
      <c r="O695" s="79"/>
      <c r="P695" s="77"/>
    </row>
    <row r="696" spans="1:16" ht="14.25" customHeight="1">
      <c r="A696" s="149"/>
      <c r="B696" s="188"/>
      <c r="C696" s="182"/>
      <c r="D696" s="79"/>
      <c r="E696" s="82"/>
      <c r="F696" s="82"/>
      <c r="G696" s="82"/>
      <c r="H696" s="82"/>
      <c r="I696" s="82"/>
      <c r="J696" s="82"/>
      <c r="K696" s="82"/>
      <c r="L696" s="82"/>
      <c r="M696" s="82"/>
      <c r="N696" s="79"/>
      <c r="O696" s="79"/>
      <c r="P696" s="77"/>
    </row>
    <row r="697" spans="1:16" s="82" customFormat="1" ht="14.25" customHeight="1" collapsed="1">
      <c r="A697" s="149"/>
      <c r="B697" s="188"/>
      <c r="C697" s="182"/>
      <c r="D697" s="79"/>
      <c r="N697" s="79"/>
      <c r="O697" s="79"/>
      <c r="P697" s="79"/>
    </row>
    <row r="698" spans="1:16" ht="14.25" customHeight="1">
      <c r="A698" s="149"/>
      <c r="B698" s="188"/>
      <c r="C698" s="182"/>
      <c r="D698" s="79"/>
      <c r="E698" s="82"/>
      <c r="F698" s="82"/>
      <c r="G698" s="82"/>
      <c r="H698" s="82"/>
      <c r="I698" s="82"/>
      <c r="J698" s="82"/>
      <c r="K698" s="82"/>
      <c r="L698" s="82"/>
      <c r="M698" s="82"/>
      <c r="N698" s="79"/>
      <c r="O698" s="79"/>
      <c r="P698" s="77"/>
    </row>
    <row r="699" spans="1:16" ht="14.25" customHeight="1">
      <c r="A699" s="149"/>
      <c r="B699" s="188"/>
      <c r="C699" s="182"/>
      <c r="D699" s="79"/>
      <c r="E699" s="82"/>
      <c r="F699" s="82"/>
      <c r="G699" s="82"/>
      <c r="H699" s="82"/>
      <c r="I699" s="82"/>
      <c r="J699" s="82"/>
      <c r="K699" s="82"/>
      <c r="L699" s="82"/>
      <c r="M699" s="82"/>
      <c r="N699" s="79"/>
      <c r="O699" s="79"/>
      <c r="P699" s="77"/>
    </row>
    <row r="700" spans="1:16" s="181" customFormat="1" ht="14.25" customHeight="1" collapsed="1">
      <c r="A700" s="149"/>
      <c r="B700" s="188"/>
      <c r="C700" s="182"/>
      <c r="D700" s="79"/>
      <c r="E700" s="82"/>
      <c r="F700" s="82"/>
      <c r="G700" s="82"/>
      <c r="H700" s="82"/>
      <c r="I700" s="82"/>
      <c r="J700" s="82"/>
      <c r="K700" s="82"/>
      <c r="L700" s="82"/>
      <c r="M700" s="82"/>
      <c r="N700" s="79"/>
      <c r="O700" s="79"/>
      <c r="P700" s="193"/>
    </row>
    <row r="701" spans="1:16" ht="14.25" customHeight="1">
      <c r="A701" s="149"/>
      <c r="B701" s="188"/>
      <c r="C701" s="182"/>
      <c r="D701" s="79"/>
      <c r="E701" s="82"/>
      <c r="F701" s="82"/>
      <c r="G701" s="82"/>
      <c r="H701" s="82"/>
      <c r="I701" s="82"/>
      <c r="J701" s="82"/>
      <c r="K701" s="82"/>
      <c r="L701" s="82"/>
      <c r="M701" s="82"/>
      <c r="N701" s="79"/>
      <c r="O701" s="79"/>
      <c r="P701" s="77"/>
    </row>
    <row r="702" spans="1:16" ht="14.25" customHeight="1">
      <c r="A702" s="149"/>
      <c r="B702" s="188"/>
      <c r="C702" s="182"/>
      <c r="D702" s="79"/>
      <c r="E702" s="82"/>
      <c r="F702" s="82"/>
      <c r="G702" s="82"/>
      <c r="H702" s="82"/>
      <c r="I702" s="82"/>
      <c r="J702" s="82"/>
      <c r="K702" s="82"/>
      <c r="L702" s="82"/>
      <c r="M702" s="82"/>
      <c r="N702" s="79"/>
      <c r="O702" s="79"/>
      <c r="P702" s="77"/>
    </row>
    <row r="703" spans="1:16" s="82" customFormat="1" ht="14.25" customHeight="1" collapsed="1">
      <c r="A703" s="149"/>
      <c r="B703" s="188"/>
      <c r="C703" s="182"/>
      <c r="D703" s="79"/>
      <c r="N703" s="79"/>
      <c r="O703" s="79"/>
      <c r="P703" s="79"/>
    </row>
    <row r="704" spans="1:16" ht="14.25" customHeight="1">
      <c r="A704" s="149"/>
      <c r="B704" s="188"/>
      <c r="C704" s="182"/>
      <c r="D704" s="79"/>
      <c r="E704" s="82"/>
      <c r="F704" s="82"/>
      <c r="G704" s="82"/>
      <c r="H704" s="82"/>
      <c r="I704" s="82"/>
      <c r="J704" s="82"/>
      <c r="K704" s="82"/>
      <c r="L704" s="82"/>
      <c r="M704" s="82"/>
      <c r="N704" s="79"/>
      <c r="O704" s="79"/>
      <c r="P704" s="77"/>
    </row>
    <row r="705" spans="1:16" ht="14.25" customHeight="1">
      <c r="A705" s="149"/>
      <c r="B705" s="188"/>
      <c r="C705" s="182"/>
      <c r="D705" s="79"/>
      <c r="E705" s="82"/>
      <c r="F705" s="82"/>
      <c r="G705" s="82"/>
      <c r="H705" s="82"/>
      <c r="I705" s="82"/>
      <c r="J705" s="82"/>
      <c r="K705" s="82"/>
      <c r="L705" s="82"/>
      <c r="M705" s="82"/>
      <c r="N705" s="79"/>
      <c r="O705" s="79"/>
      <c r="P705" s="77"/>
    </row>
    <row r="706" spans="1:16" s="82" customFormat="1" ht="14.25" customHeight="1">
      <c r="A706" s="149"/>
      <c r="B706" s="188"/>
      <c r="C706" s="182"/>
      <c r="D706" s="79"/>
      <c r="N706" s="79"/>
      <c r="O706" s="79"/>
      <c r="P706" s="79"/>
    </row>
    <row r="707" spans="1:16" ht="14.25" customHeight="1">
      <c r="A707" s="149"/>
      <c r="B707" s="188"/>
      <c r="C707" s="182"/>
      <c r="D707" s="79"/>
      <c r="E707" s="82"/>
      <c r="F707" s="82"/>
      <c r="G707" s="82"/>
      <c r="H707" s="82"/>
      <c r="I707" s="82"/>
      <c r="J707" s="82"/>
      <c r="K707" s="82"/>
      <c r="L707" s="82"/>
      <c r="M707" s="82"/>
      <c r="N707" s="79"/>
      <c r="O707" s="79"/>
      <c r="P707" s="77"/>
    </row>
    <row r="708" spans="1:16" ht="14.25" customHeight="1">
      <c r="A708" s="149"/>
      <c r="B708" s="188"/>
      <c r="C708" s="182"/>
      <c r="D708" s="79"/>
      <c r="E708" s="82"/>
      <c r="F708" s="82"/>
      <c r="G708" s="82"/>
      <c r="H708" s="82"/>
      <c r="I708" s="82"/>
      <c r="J708" s="82"/>
      <c r="K708" s="82"/>
      <c r="L708" s="82"/>
      <c r="M708" s="82"/>
      <c r="N708" s="79"/>
      <c r="O708" s="79"/>
      <c r="P708" s="77"/>
    </row>
    <row r="709" spans="1:16" ht="14.25" customHeight="1" collapsed="1">
      <c r="A709" s="149"/>
      <c r="B709" s="188"/>
      <c r="C709" s="182"/>
      <c r="D709" s="79"/>
      <c r="E709" s="82"/>
      <c r="F709" s="82"/>
      <c r="G709" s="82"/>
      <c r="H709" s="82"/>
      <c r="I709" s="82"/>
      <c r="J709" s="82"/>
      <c r="K709" s="82"/>
      <c r="L709" s="82"/>
      <c r="M709" s="82"/>
      <c r="N709" s="79"/>
      <c r="O709" s="79"/>
      <c r="P709" s="77"/>
    </row>
    <row r="710" spans="1:16" ht="14.25" customHeight="1">
      <c r="A710" s="149"/>
      <c r="B710" s="188"/>
      <c r="C710" s="182"/>
      <c r="D710" s="79"/>
      <c r="E710" s="82"/>
      <c r="F710" s="82"/>
      <c r="G710" s="82"/>
      <c r="H710" s="82"/>
      <c r="I710" s="82"/>
      <c r="J710" s="82"/>
      <c r="K710" s="82"/>
      <c r="L710" s="82"/>
      <c r="M710" s="82"/>
      <c r="N710" s="79"/>
      <c r="O710" s="79"/>
      <c r="P710" s="77"/>
    </row>
    <row r="711" spans="1:16" ht="14.25" customHeight="1">
      <c r="A711" s="149"/>
      <c r="B711" s="188"/>
      <c r="C711" s="182"/>
      <c r="D711" s="79"/>
      <c r="E711" s="82"/>
      <c r="F711" s="82"/>
      <c r="G711" s="82"/>
      <c r="H711" s="82"/>
      <c r="I711" s="82"/>
      <c r="J711" s="82"/>
      <c r="K711" s="82"/>
      <c r="L711" s="82"/>
      <c r="M711" s="82"/>
      <c r="N711" s="79"/>
      <c r="O711" s="79"/>
      <c r="P711" s="77"/>
    </row>
    <row r="712" spans="1:16" s="82" customFormat="1" ht="14.25" customHeight="1">
      <c r="A712" s="149"/>
      <c r="B712" s="188"/>
      <c r="C712" s="182"/>
      <c r="D712" s="79"/>
      <c r="N712" s="79"/>
      <c r="O712" s="79"/>
      <c r="P712" s="79"/>
    </row>
    <row r="713" spans="1:16" ht="14.25" customHeight="1">
      <c r="A713" s="149"/>
      <c r="B713" s="188"/>
      <c r="C713" s="182"/>
      <c r="D713" s="79"/>
      <c r="E713" s="82"/>
      <c r="F713" s="82"/>
      <c r="G713" s="82"/>
      <c r="H713" s="82"/>
      <c r="I713" s="82"/>
      <c r="J713" s="82"/>
      <c r="K713" s="82"/>
      <c r="L713" s="82"/>
      <c r="M713" s="82"/>
      <c r="N713" s="79"/>
      <c r="O713" s="79"/>
      <c r="P713" s="77"/>
    </row>
    <row r="714" spans="1:16" ht="14.25" customHeight="1">
      <c r="A714" s="149"/>
      <c r="B714" s="188"/>
      <c r="C714" s="182"/>
      <c r="D714" s="79"/>
      <c r="E714" s="82"/>
      <c r="F714" s="82"/>
      <c r="G714" s="82"/>
      <c r="H714" s="82"/>
      <c r="I714" s="82"/>
      <c r="J714" s="82"/>
      <c r="K714" s="82"/>
      <c r="L714" s="82"/>
      <c r="M714" s="82"/>
      <c r="N714" s="79"/>
      <c r="O714" s="79"/>
      <c r="P714" s="77"/>
    </row>
    <row r="715" spans="1:16" ht="14.25" customHeight="1">
      <c r="A715" s="149"/>
      <c r="B715" s="188"/>
      <c r="C715" s="182"/>
      <c r="D715" s="79"/>
      <c r="E715" s="82"/>
      <c r="F715" s="82"/>
      <c r="G715" s="82"/>
      <c r="H715" s="82"/>
      <c r="I715" s="82"/>
      <c r="J715" s="82"/>
      <c r="K715" s="82"/>
      <c r="L715" s="82"/>
      <c r="M715" s="82"/>
      <c r="N715" s="79"/>
      <c r="O715" s="79"/>
      <c r="P715" s="77"/>
    </row>
    <row r="716" spans="1:16" ht="14.25" customHeight="1">
      <c r="A716" s="149"/>
      <c r="B716" s="188"/>
      <c r="C716" s="182"/>
      <c r="D716" s="79"/>
      <c r="E716" s="82"/>
      <c r="F716" s="82"/>
      <c r="G716" s="82"/>
      <c r="H716" s="82"/>
      <c r="I716" s="82"/>
      <c r="J716" s="82"/>
      <c r="K716" s="82"/>
      <c r="L716" s="82"/>
      <c r="M716" s="82"/>
      <c r="N716" s="79"/>
      <c r="O716" s="79"/>
      <c r="P716" s="77"/>
    </row>
    <row r="717" spans="1:16" ht="14.25" customHeight="1">
      <c r="A717" s="149"/>
      <c r="B717" s="188"/>
      <c r="C717" s="182"/>
      <c r="D717" s="79"/>
      <c r="E717" s="82"/>
      <c r="F717" s="82"/>
      <c r="G717" s="82"/>
      <c r="H717" s="82"/>
      <c r="I717" s="82"/>
      <c r="J717" s="82"/>
      <c r="K717" s="82"/>
      <c r="L717" s="82"/>
      <c r="M717" s="82"/>
      <c r="N717" s="79"/>
      <c r="O717" s="79"/>
      <c r="P717" s="77"/>
    </row>
    <row r="718" spans="1:16" ht="14.25" customHeight="1">
      <c r="A718" s="149"/>
      <c r="B718" s="188"/>
      <c r="C718" s="182"/>
      <c r="D718" s="79"/>
      <c r="E718" s="82"/>
      <c r="F718" s="82"/>
      <c r="G718" s="82"/>
      <c r="H718" s="82"/>
      <c r="I718" s="82"/>
      <c r="J718" s="82"/>
      <c r="K718" s="82"/>
      <c r="L718" s="82"/>
      <c r="M718" s="82"/>
      <c r="N718" s="79"/>
      <c r="O718" s="79"/>
      <c r="P718" s="77"/>
    </row>
    <row r="719" spans="1:16" ht="14.25" customHeight="1">
      <c r="A719" s="149"/>
      <c r="B719" s="188"/>
      <c r="C719" s="182"/>
      <c r="D719" s="79"/>
      <c r="E719" s="82"/>
      <c r="F719" s="82"/>
      <c r="G719" s="82"/>
      <c r="H719" s="82"/>
      <c r="I719" s="82"/>
      <c r="J719" s="82"/>
      <c r="K719" s="82"/>
      <c r="L719" s="82"/>
      <c r="M719" s="82"/>
      <c r="N719" s="79"/>
      <c r="O719" s="79"/>
      <c r="P719" s="77"/>
    </row>
    <row r="720" spans="1:16" s="82" customFormat="1" ht="14.25" customHeight="1">
      <c r="A720" s="149"/>
      <c r="B720" s="188"/>
      <c r="C720" s="182"/>
      <c r="D720" s="79"/>
      <c r="N720" s="79"/>
      <c r="O720" s="79"/>
      <c r="P720" s="79"/>
    </row>
    <row r="721" spans="1:16" s="82" customFormat="1" ht="14.25" customHeight="1">
      <c r="A721" s="149"/>
      <c r="B721" s="188"/>
      <c r="C721" s="182"/>
      <c r="D721" s="79"/>
      <c r="N721" s="79"/>
      <c r="O721" s="79"/>
      <c r="P721" s="79"/>
    </row>
    <row r="722" spans="1:16" s="82" customFormat="1" ht="14.25" customHeight="1">
      <c r="A722" s="149"/>
      <c r="B722" s="188"/>
      <c r="C722" s="182"/>
      <c r="D722" s="79"/>
      <c r="N722" s="79"/>
      <c r="O722" s="79"/>
      <c r="P722" s="79"/>
    </row>
    <row r="723" spans="1:16" s="82" customFormat="1" ht="14.25" customHeight="1">
      <c r="A723" s="149"/>
      <c r="B723" s="188"/>
      <c r="C723" s="182"/>
      <c r="D723" s="79"/>
      <c r="N723" s="79"/>
      <c r="O723" s="79"/>
      <c r="P723" s="79"/>
    </row>
    <row r="724" spans="1:16" s="82" customFormat="1" ht="14.25" customHeight="1">
      <c r="A724" s="149"/>
      <c r="B724" s="188"/>
      <c r="C724" s="182"/>
      <c r="D724" s="79"/>
      <c r="N724" s="79"/>
      <c r="O724" s="79"/>
      <c r="P724" s="79"/>
    </row>
    <row r="725" spans="1:16" s="82" customFormat="1" ht="14.25" customHeight="1">
      <c r="A725" s="149"/>
      <c r="B725" s="188"/>
      <c r="C725" s="182"/>
      <c r="D725" s="79"/>
      <c r="N725" s="79"/>
      <c r="O725" s="79"/>
      <c r="P725" s="79"/>
    </row>
    <row r="726" spans="1:16" s="82" customFormat="1" ht="14.25" customHeight="1">
      <c r="A726" s="149"/>
      <c r="B726" s="188"/>
      <c r="C726" s="182"/>
      <c r="D726" s="79"/>
      <c r="N726" s="79"/>
      <c r="O726" s="79"/>
      <c r="P726" s="79"/>
    </row>
    <row r="727" spans="1:16" s="82" customFormat="1" ht="14.25" customHeight="1">
      <c r="A727" s="149"/>
      <c r="B727" s="188"/>
      <c r="C727" s="182"/>
      <c r="D727" s="79"/>
      <c r="N727" s="79"/>
    </row>
    <row r="728" spans="1:16" s="82" customFormat="1" ht="14.25" customHeight="1">
      <c r="A728" s="149"/>
      <c r="B728" s="188"/>
      <c r="C728" s="182"/>
      <c r="D728" s="79"/>
      <c r="N728" s="79"/>
    </row>
    <row r="729" spans="1:16" s="82" customFormat="1" ht="14.25" customHeight="1">
      <c r="A729" s="149"/>
      <c r="B729" s="188"/>
      <c r="C729" s="182"/>
      <c r="D729" s="79"/>
    </row>
    <row r="730" spans="1:16" s="82" customFormat="1" ht="14.25" customHeight="1">
      <c r="A730" s="149"/>
      <c r="B730" s="188"/>
      <c r="C730" s="182"/>
      <c r="D730" s="79"/>
    </row>
    <row r="731" spans="1:16" s="82" customFormat="1" ht="14.25" customHeight="1">
      <c r="A731" s="149"/>
      <c r="B731" s="188"/>
      <c r="C731" s="182"/>
      <c r="D731" s="79"/>
    </row>
    <row r="732" spans="1:16" s="82" customFormat="1" ht="14.25" customHeight="1">
      <c r="A732" s="149"/>
      <c r="B732" s="188"/>
      <c r="C732" s="182"/>
      <c r="D732" s="79"/>
    </row>
    <row r="733" spans="1:16" s="82" customFormat="1" ht="14.25" customHeight="1">
      <c r="A733" s="149"/>
      <c r="B733" s="188"/>
      <c r="C733" s="182"/>
      <c r="D733" s="79"/>
    </row>
    <row r="734" spans="1:16" s="82" customFormat="1" ht="14.25" customHeight="1">
      <c r="A734" s="149"/>
      <c r="B734" s="188"/>
      <c r="C734" s="182"/>
      <c r="D734" s="79"/>
    </row>
    <row r="735" spans="1:16" s="82" customFormat="1" ht="14.25" customHeight="1">
      <c r="A735" s="149"/>
      <c r="B735" s="188"/>
      <c r="C735" s="182"/>
      <c r="D735" s="79"/>
    </row>
    <row r="736" spans="1:16" s="82" customFormat="1" ht="14.25" customHeight="1">
      <c r="A736" s="149"/>
      <c r="B736" s="188"/>
      <c r="C736" s="182"/>
      <c r="D736" s="79"/>
    </row>
    <row r="737" spans="1:4" s="82" customFormat="1" ht="14.25" customHeight="1">
      <c r="A737" s="149"/>
      <c r="B737" s="188"/>
      <c r="C737" s="182"/>
      <c r="D737" s="79"/>
    </row>
    <row r="738" spans="1:4" s="82" customFormat="1" ht="14.25" customHeight="1">
      <c r="A738" s="149"/>
      <c r="B738" s="188"/>
      <c r="C738" s="182"/>
      <c r="D738" s="79"/>
    </row>
    <row r="739" spans="1:4" s="82" customFormat="1" ht="14.25" customHeight="1">
      <c r="A739" s="149"/>
      <c r="B739" s="188"/>
      <c r="C739" s="182"/>
      <c r="D739" s="79"/>
    </row>
    <row r="740" spans="1:4" s="82" customFormat="1" ht="14.25" customHeight="1">
      <c r="A740" s="149"/>
      <c r="B740" s="188"/>
      <c r="C740" s="182"/>
      <c r="D740" s="79"/>
    </row>
    <row r="741" spans="1:4" s="82" customFormat="1" ht="14.25" customHeight="1">
      <c r="A741" s="149"/>
      <c r="B741" s="188"/>
      <c r="C741" s="182"/>
      <c r="D741" s="79"/>
    </row>
    <row r="742" spans="1:4" s="82" customFormat="1" ht="14.25" customHeight="1">
      <c r="A742" s="149"/>
      <c r="B742" s="188"/>
      <c r="C742" s="182"/>
      <c r="D742" s="79"/>
    </row>
    <row r="743" spans="1:4" s="82" customFormat="1" ht="14.25" customHeight="1">
      <c r="A743" s="149"/>
      <c r="B743" s="188"/>
      <c r="C743" s="182"/>
      <c r="D743" s="79"/>
    </row>
    <row r="744" spans="1:4" s="82" customFormat="1" ht="14.25" customHeight="1">
      <c r="A744" s="149"/>
      <c r="B744" s="188"/>
      <c r="C744" s="182"/>
      <c r="D744" s="79"/>
    </row>
    <row r="745" spans="1:4" s="82" customFormat="1" ht="14.25" customHeight="1">
      <c r="A745" s="149"/>
      <c r="B745" s="188"/>
      <c r="C745" s="182"/>
      <c r="D745" s="79"/>
    </row>
    <row r="746" spans="1:4" s="82" customFormat="1" ht="14.25" customHeight="1">
      <c r="A746" s="149"/>
      <c r="B746" s="188"/>
      <c r="C746" s="182"/>
      <c r="D746" s="79"/>
    </row>
    <row r="747" spans="1:4" s="82" customFormat="1" ht="14.25" customHeight="1">
      <c r="A747" s="149"/>
      <c r="B747" s="188"/>
      <c r="C747" s="182"/>
      <c r="D747" s="79"/>
    </row>
    <row r="748" spans="1:4" s="82" customFormat="1" ht="14.25" customHeight="1">
      <c r="A748" s="149"/>
      <c r="B748" s="188"/>
      <c r="C748" s="182"/>
      <c r="D748" s="79"/>
    </row>
    <row r="749" spans="1:4" s="82" customFormat="1" ht="14.25" customHeight="1">
      <c r="A749" s="149"/>
      <c r="B749" s="188"/>
      <c r="C749" s="182"/>
      <c r="D749" s="79"/>
    </row>
    <row r="750" spans="1:4" s="82" customFormat="1" ht="14.25" customHeight="1">
      <c r="A750" s="149"/>
      <c r="B750" s="188"/>
      <c r="C750" s="182"/>
      <c r="D750" s="79"/>
    </row>
    <row r="751" spans="1:4" s="82" customFormat="1" ht="14.25" customHeight="1">
      <c r="A751" s="149"/>
      <c r="B751" s="188"/>
      <c r="C751" s="182"/>
      <c r="D751" s="79"/>
    </row>
    <row r="752" spans="1:4" s="82" customFormat="1" ht="14.25" customHeight="1">
      <c r="A752" s="149"/>
      <c r="B752" s="188"/>
      <c r="C752" s="182"/>
      <c r="D752" s="79"/>
    </row>
    <row r="753" spans="1:4" s="82" customFormat="1" ht="14.25" customHeight="1">
      <c r="A753" s="149"/>
      <c r="B753" s="188"/>
      <c r="C753" s="182"/>
      <c r="D753" s="79"/>
    </row>
    <row r="754" spans="1:4" s="82" customFormat="1" ht="14.25" customHeight="1">
      <c r="A754" s="149"/>
      <c r="B754" s="188"/>
      <c r="C754" s="182"/>
      <c r="D754" s="79"/>
    </row>
    <row r="755" spans="1:4" s="82" customFormat="1" ht="14.25" customHeight="1">
      <c r="A755" s="149"/>
      <c r="B755" s="188"/>
      <c r="C755" s="182"/>
      <c r="D755" s="79"/>
    </row>
    <row r="756" spans="1:4" s="82" customFormat="1" ht="14.25" customHeight="1">
      <c r="A756" s="149"/>
      <c r="B756" s="188"/>
      <c r="C756" s="182"/>
      <c r="D756" s="79"/>
    </row>
    <row r="757" spans="1:4" s="82" customFormat="1" ht="14.25" customHeight="1">
      <c r="A757" s="149"/>
      <c r="B757" s="188"/>
      <c r="C757" s="182"/>
      <c r="D757" s="79"/>
    </row>
    <row r="758" spans="1:4" s="82" customFormat="1" ht="14.25" customHeight="1">
      <c r="A758" s="149"/>
      <c r="B758" s="188"/>
      <c r="C758" s="182"/>
      <c r="D758" s="79"/>
    </row>
    <row r="759" spans="1:4" s="82" customFormat="1" ht="14.25" customHeight="1">
      <c r="A759" s="149"/>
      <c r="B759" s="188"/>
      <c r="C759" s="182"/>
      <c r="D759" s="79"/>
    </row>
    <row r="760" spans="1:4" s="82" customFormat="1" ht="14.25" customHeight="1">
      <c r="A760" s="149"/>
      <c r="B760" s="188"/>
      <c r="C760" s="182"/>
      <c r="D760" s="79"/>
    </row>
    <row r="761" spans="1:4" s="82" customFormat="1" ht="14.25" customHeight="1">
      <c r="A761" s="149"/>
      <c r="B761" s="188"/>
      <c r="C761" s="182"/>
      <c r="D761" s="79"/>
    </row>
    <row r="762" spans="1:4" s="82" customFormat="1" ht="14.25" customHeight="1">
      <c r="A762" s="149"/>
      <c r="B762" s="188"/>
      <c r="C762" s="182"/>
      <c r="D762" s="79"/>
    </row>
    <row r="763" spans="1:4" s="82" customFormat="1" ht="14.25" customHeight="1">
      <c r="A763" s="149"/>
      <c r="B763" s="188"/>
      <c r="C763" s="182"/>
      <c r="D763" s="79"/>
    </row>
    <row r="764" spans="1:4" s="82" customFormat="1" ht="14.25" customHeight="1">
      <c r="A764" s="149"/>
      <c r="B764" s="188"/>
      <c r="C764" s="182"/>
      <c r="D764" s="79"/>
    </row>
    <row r="765" spans="1:4" s="82" customFormat="1" ht="14.25" customHeight="1">
      <c r="A765" s="149"/>
      <c r="B765" s="188"/>
      <c r="C765" s="182"/>
      <c r="D765" s="79"/>
    </row>
    <row r="766" spans="1:4" s="82" customFormat="1" ht="14.25" customHeight="1">
      <c r="A766" s="149"/>
      <c r="B766" s="188"/>
      <c r="C766" s="182"/>
      <c r="D766" s="79"/>
    </row>
    <row r="767" spans="1:4" s="82" customFormat="1" ht="14.25" customHeight="1">
      <c r="A767" s="149"/>
      <c r="B767" s="188"/>
      <c r="C767" s="182"/>
      <c r="D767" s="79"/>
    </row>
    <row r="768" spans="1:4" s="82" customFormat="1" ht="14.25" customHeight="1">
      <c r="A768" s="149"/>
      <c r="B768" s="188"/>
      <c r="C768" s="182"/>
      <c r="D768" s="79"/>
    </row>
    <row r="769" spans="1:4" s="82" customFormat="1" ht="14.25" customHeight="1">
      <c r="A769" s="149"/>
      <c r="B769" s="188"/>
      <c r="C769" s="182"/>
      <c r="D769" s="79"/>
    </row>
    <row r="770" spans="1:4" s="82" customFormat="1" ht="14.25" customHeight="1">
      <c r="A770" s="149"/>
      <c r="B770" s="188"/>
      <c r="C770" s="182"/>
      <c r="D770" s="79"/>
    </row>
    <row r="771" spans="1:4" s="82" customFormat="1" ht="14.25" customHeight="1">
      <c r="A771" s="149"/>
      <c r="B771" s="188"/>
      <c r="C771" s="182"/>
      <c r="D771" s="79"/>
    </row>
    <row r="772" spans="1:4" s="82" customFormat="1" ht="14.25" customHeight="1">
      <c r="A772" s="149"/>
      <c r="B772" s="188"/>
      <c r="C772" s="182"/>
      <c r="D772" s="79"/>
    </row>
    <row r="773" spans="1:4" s="82" customFormat="1" ht="14.25" customHeight="1">
      <c r="A773" s="149"/>
      <c r="B773" s="188"/>
      <c r="C773" s="182"/>
      <c r="D773" s="79"/>
    </row>
    <row r="774" spans="1:4" s="82" customFormat="1" ht="14.25" customHeight="1">
      <c r="A774" s="149"/>
      <c r="B774" s="188"/>
      <c r="C774" s="182"/>
      <c r="D774" s="79"/>
    </row>
    <row r="775" spans="1:4" s="82" customFormat="1" ht="14.25" customHeight="1">
      <c r="A775" s="149"/>
      <c r="B775" s="188"/>
      <c r="C775" s="182"/>
      <c r="D775" s="79"/>
    </row>
    <row r="776" spans="1:4" s="82" customFormat="1" ht="14.25" customHeight="1">
      <c r="A776" s="149"/>
      <c r="B776" s="188"/>
      <c r="C776" s="182"/>
      <c r="D776" s="79"/>
    </row>
    <row r="777" spans="1:4" s="82" customFormat="1" ht="14.25" customHeight="1">
      <c r="A777" s="149"/>
      <c r="B777" s="188"/>
      <c r="C777" s="182"/>
      <c r="D777" s="79"/>
    </row>
    <row r="778" spans="1:4" s="82" customFormat="1" ht="14.25" customHeight="1">
      <c r="A778" s="149"/>
      <c r="B778" s="188"/>
      <c r="C778" s="182"/>
      <c r="D778" s="79"/>
    </row>
    <row r="779" spans="1:4" s="82" customFormat="1" ht="14.25" customHeight="1">
      <c r="A779" s="149"/>
      <c r="B779" s="188"/>
      <c r="C779" s="182"/>
      <c r="D779" s="79"/>
    </row>
    <row r="780" spans="1:4" s="82" customFormat="1" ht="14.25" customHeight="1">
      <c r="A780" s="149"/>
      <c r="B780" s="188"/>
      <c r="C780" s="182"/>
      <c r="D780" s="79"/>
    </row>
    <row r="781" spans="1:4" s="82" customFormat="1" ht="14.25" customHeight="1">
      <c r="A781" s="149"/>
      <c r="B781" s="188"/>
      <c r="C781" s="182"/>
      <c r="D781" s="79"/>
    </row>
    <row r="782" spans="1:4" s="82" customFormat="1" ht="14.25" customHeight="1">
      <c r="A782" s="149"/>
      <c r="B782" s="188"/>
      <c r="C782" s="182"/>
      <c r="D782" s="79"/>
    </row>
    <row r="783" spans="1:4" s="82" customFormat="1" ht="14.25" customHeight="1">
      <c r="A783" s="149"/>
      <c r="B783" s="188"/>
      <c r="C783" s="182"/>
      <c r="D783" s="79"/>
    </row>
    <row r="784" spans="1:4" s="82" customFormat="1" ht="14.25" customHeight="1">
      <c r="A784" s="149"/>
      <c r="B784" s="188"/>
      <c r="C784" s="182"/>
      <c r="D784" s="79"/>
    </row>
    <row r="785" spans="1:14" s="82" customFormat="1" ht="14.25" customHeight="1">
      <c r="A785" s="149"/>
      <c r="B785" s="188"/>
      <c r="C785" s="182"/>
      <c r="D785" s="79"/>
    </row>
    <row r="786" spans="1:14" ht="14.25" customHeight="1">
      <c r="A786" s="149"/>
      <c r="B786" s="188"/>
      <c r="C786" s="182"/>
      <c r="D786" s="79"/>
      <c r="E786" s="82"/>
      <c r="F786" s="82"/>
      <c r="G786" s="82"/>
      <c r="H786" s="82"/>
      <c r="I786" s="82"/>
      <c r="J786" s="82"/>
      <c r="K786" s="82"/>
      <c r="L786" s="82"/>
      <c r="M786" s="82"/>
      <c r="N786" s="72"/>
    </row>
    <row r="787" spans="1:14" ht="14.25" customHeight="1">
      <c r="A787" s="149"/>
      <c r="B787" s="188"/>
      <c r="C787" s="182"/>
      <c r="D787" s="79"/>
      <c r="E787" s="82"/>
      <c r="F787" s="82"/>
      <c r="G787" s="82"/>
      <c r="H787" s="82"/>
      <c r="I787" s="82"/>
      <c r="J787" s="82"/>
      <c r="K787" s="82"/>
      <c r="L787" s="82"/>
      <c r="M787" s="82"/>
      <c r="N787" s="72"/>
    </row>
    <row r="788" spans="1:14" ht="14.25" customHeight="1">
      <c r="A788" s="149"/>
      <c r="B788" s="188"/>
      <c r="C788" s="182"/>
      <c r="D788" s="79"/>
      <c r="E788" s="82"/>
      <c r="F788" s="82"/>
      <c r="G788" s="82"/>
      <c r="H788" s="82"/>
      <c r="I788" s="82"/>
      <c r="J788" s="82"/>
      <c r="K788" s="82"/>
      <c r="L788" s="82"/>
      <c r="M788" s="82"/>
      <c r="N788" s="72"/>
    </row>
    <row r="789" spans="1:14" ht="14.25" customHeight="1">
      <c r="A789" s="149"/>
      <c r="B789" s="188"/>
      <c r="C789" s="182"/>
      <c r="D789" s="79"/>
      <c r="E789" s="82"/>
      <c r="F789" s="82"/>
      <c r="G789" s="82"/>
      <c r="H789" s="82"/>
      <c r="I789" s="82"/>
      <c r="J789" s="82"/>
      <c r="K789" s="82"/>
      <c r="L789" s="82"/>
      <c r="M789" s="82"/>
      <c r="N789" s="72"/>
    </row>
    <row r="790" spans="1:14" ht="14.25" customHeight="1">
      <c r="A790" s="149"/>
      <c r="B790" s="188"/>
      <c r="C790" s="182"/>
      <c r="D790" s="79"/>
      <c r="E790" s="82"/>
      <c r="F790" s="82"/>
      <c r="G790" s="82"/>
      <c r="H790" s="82"/>
      <c r="I790" s="82"/>
      <c r="J790" s="82"/>
      <c r="K790" s="82"/>
      <c r="L790" s="82"/>
      <c r="M790" s="82"/>
      <c r="N790" s="72"/>
    </row>
    <row r="791" spans="1:14" ht="14.25" customHeight="1">
      <c r="A791" s="149"/>
      <c r="B791" s="188"/>
      <c r="C791" s="182"/>
      <c r="D791" s="79"/>
      <c r="E791" s="82"/>
      <c r="F791" s="82"/>
      <c r="G791" s="82"/>
      <c r="H791" s="82"/>
      <c r="I791" s="82"/>
      <c r="J791" s="82"/>
      <c r="K791" s="82"/>
      <c r="L791" s="82"/>
      <c r="M791" s="82"/>
      <c r="N791" s="72"/>
    </row>
    <row r="792" spans="1:14" ht="14.25" customHeight="1">
      <c r="A792" s="149"/>
      <c r="B792" s="188"/>
      <c r="C792" s="182"/>
      <c r="D792" s="79"/>
      <c r="E792" s="82"/>
      <c r="F792" s="82"/>
      <c r="G792" s="82"/>
      <c r="H792" s="82"/>
      <c r="I792" s="82"/>
      <c r="J792" s="82"/>
      <c r="K792" s="82"/>
      <c r="L792" s="82"/>
      <c r="M792" s="82"/>
      <c r="N792" s="72"/>
    </row>
    <row r="793" spans="1:14" ht="14.25" customHeight="1">
      <c r="A793" s="149"/>
      <c r="B793" s="188"/>
      <c r="C793" s="182"/>
      <c r="D793" s="79"/>
      <c r="E793" s="82"/>
      <c r="F793" s="82"/>
      <c r="G793" s="82"/>
      <c r="H793" s="82"/>
      <c r="I793" s="82"/>
      <c r="J793" s="82"/>
      <c r="K793" s="82"/>
      <c r="L793" s="82"/>
      <c r="M793" s="82"/>
      <c r="N793" s="72"/>
    </row>
    <row r="794" spans="1:14" ht="14.25" customHeight="1">
      <c r="A794" s="149"/>
      <c r="B794" s="188"/>
      <c r="C794" s="182"/>
      <c r="D794" s="79"/>
      <c r="E794" s="82"/>
      <c r="F794" s="82"/>
      <c r="G794" s="82"/>
      <c r="H794" s="82"/>
      <c r="I794" s="82"/>
      <c r="J794" s="82"/>
      <c r="K794" s="82"/>
      <c r="L794" s="82"/>
      <c r="M794" s="82"/>
      <c r="N794" s="72"/>
    </row>
    <row r="795" spans="1:14" ht="14.25" customHeight="1">
      <c r="A795" s="149"/>
      <c r="B795" s="188"/>
      <c r="C795" s="182"/>
      <c r="D795" s="79"/>
      <c r="E795" s="82"/>
      <c r="F795" s="82"/>
      <c r="G795" s="82"/>
      <c r="H795" s="82"/>
      <c r="I795" s="82"/>
      <c r="J795" s="82"/>
      <c r="K795" s="82"/>
      <c r="L795" s="82"/>
      <c r="M795" s="82"/>
      <c r="N795" s="72"/>
    </row>
    <row r="796" spans="1:14" ht="14.25" customHeight="1">
      <c r="A796" s="149"/>
      <c r="B796" s="188"/>
      <c r="C796" s="182"/>
      <c r="D796" s="79"/>
      <c r="E796" s="82"/>
      <c r="F796" s="82"/>
      <c r="G796" s="82"/>
      <c r="H796" s="82"/>
      <c r="I796" s="82"/>
      <c r="J796" s="82"/>
      <c r="K796" s="82"/>
      <c r="L796" s="82"/>
      <c r="M796" s="82"/>
      <c r="N796" s="72"/>
    </row>
    <row r="797" spans="1:14" ht="14.25" customHeight="1">
      <c r="A797" s="149"/>
      <c r="B797" s="188"/>
      <c r="C797" s="182"/>
      <c r="D797" s="79"/>
      <c r="E797" s="82"/>
      <c r="F797" s="82"/>
      <c r="G797" s="82"/>
      <c r="H797" s="82"/>
      <c r="I797" s="82"/>
      <c r="J797" s="82"/>
      <c r="K797" s="82"/>
      <c r="L797" s="82"/>
      <c r="M797" s="82"/>
      <c r="N797" s="72"/>
    </row>
    <row r="798" spans="1:14" ht="14.25" customHeight="1">
      <c r="A798" s="149"/>
      <c r="B798" s="188"/>
      <c r="C798" s="182"/>
      <c r="D798" s="79"/>
      <c r="E798" s="82"/>
      <c r="F798" s="82"/>
      <c r="G798" s="82"/>
      <c r="H798" s="82"/>
      <c r="I798" s="82"/>
      <c r="J798" s="82"/>
      <c r="K798" s="82"/>
      <c r="L798" s="82"/>
      <c r="M798" s="82"/>
      <c r="N798" s="72"/>
    </row>
    <row r="799" spans="1:14" ht="14.25" customHeight="1">
      <c r="A799" s="149"/>
      <c r="B799" s="188"/>
      <c r="C799" s="182"/>
      <c r="D799" s="79"/>
      <c r="E799" s="82"/>
      <c r="F799" s="82"/>
      <c r="G799" s="82"/>
      <c r="H799" s="82"/>
      <c r="I799" s="82"/>
      <c r="J799" s="82"/>
      <c r="K799" s="82"/>
      <c r="L799" s="82"/>
      <c r="M799" s="82"/>
      <c r="N799" s="72"/>
    </row>
    <row r="800" spans="1:14" ht="14.25" customHeight="1">
      <c r="A800" s="149"/>
      <c r="B800" s="188"/>
      <c r="C800" s="182"/>
      <c r="D800" s="79"/>
      <c r="E800" s="82"/>
      <c r="F800" s="82"/>
      <c r="G800" s="82"/>
      <c r="H800" s="82"/>
      <c r="I800" s="82"/>
      <c r="J800" s="82"/>
      <c r="K800" s="82"/>
      <c r="L800" s="82"/>
      <c r="M800" s="82"/>
      <c r="N800" s="72"/>
    </row>
    <row r="801" spans="1:14" ht="14.25" customHeight="1">
      <c r="A801" s="149"/>
      <c r="B801" s="188"/>
      <c r="C801" s="182"/>
      <c r="D801" s="79"/>
      <c r="E801" s="82"/>
      <c r="F801" s="82"/>
      <c r="G801" s="82"/>
      <c r="H801" s="82"/>
      <c r="I801" s="82"/>
      <c r="J801" s="82"/>
      <c r="K801" s="82"/>
      <c r="L801" s="82"/>
      <c r="M801" s="82"/>
      <c r="N801" s="72"/>
    </row>
    <row r="802" spans="1:14" ht="14.25" customHeight="1">
      <c r="A802" s="149"/>
      <c r="B802" s="188"/>
      <c r="C802" s="182"/>
      <c r="D802" s="79"/>
      <c r="E802" s="82"/>
      <c r="F802" s="82"/>
      <c r="G802" s="82"/>
      <c r="H802" s="82"/>
      <c r="I802" s="82"/>
      <c r="J802" s="82"/>
      <c r="K802" s="82"/>
      <c r="L802" s="82"/>
      <c r="M802" s="82"/>
      <c r="N802" s="72"/>
    </row>
    <row r="803" spans="1:14" ht="14.25" customHeight="1">
      <c r="A803" s="149"/>
      <c r="B803" s="188"/>
      <c r="C803" s="182"/>
      <c r="D803" s="79"/>
      <c r="E803" s="82"/>
      <c r="F803" s="82"/>
      <c r="G803" s="82"/>
      <c r="H803" s="82"/>
      <c r="I803" s="82"/>
      <c r="J803" s="82"/>
      <c r="K803" s="82"/>
      <c r="L803" s="82"/>
      <c r="M803" s="82"/>
      <c r="N803" s="72"/>
    </row>
    <row r="804" spans="1:14" ht="14.25" customHeight="1">
      <c r="A804" s="149"/>
      <c r="B804" s="188"/>
      <c r="C804" s="182"/>
      <c r="D804" s="79"/>
      <c r="E804" s="82"/>
      <c r="F804" s="82"/>
      <c r="G804" s="82"/>
      <c r="H804" s="82"/>
      <c r="I804" s="82"/>
      <c r="J804" s="82"/>
      <c r="K804" s="82"/>
      <c r="L804" s="82"/>
      <c r="M804" s="82"/>
      <c r="N804" s="72"/>
    </row>
    <row r="805" spans="1:14" ht="14.25" customHeight="1">
      <c r="A805" s="149"/>
      <c r="B805" s="188"/>
      <c r="C805" s="182"/>
      <c r="D805" s="79"/>
      <c r="E805" s="82"/>
      <c r="F805" s="82"/>
      <c r="G805" s="82"/>
      <c r="H805" s="82"/>
      <c r="I805" s="82"/>
      <c r="J805" s="82"/>
      <c r="K805" s="82"/>
      <c r="L805" s="82"/>
      <c r="M805" s="82"/>
      <c r="N805" s="72"/>
    </row>
    <row r="806" spans="1:14" ht="14.25" customHeight="1">
      <c r="A806" s="149"/>
      <c r="B806" s="188"/>
      <c r="C806" s="182"/>
      <c r="D806" s="79"/>
      <c r="E806" s="82"/>
      <c r="F806" s="82"/>
      <c r="G806" s="82"/>
      <c r="H806" s="82"/>
      <c r="I806" s="82"/>
      <c r="J806" s="82"/>
      <c r="K806" s="82"/>
      <c r="L806" s="82"/>
      <c r="M806" s="82"/>
      <c r="N806" s="72"/>
    </row>
    <row r="807" spans="1:14" ht="14.25" customHeight="1">
      <c r="A807" s="149"/>
      <c r="B807" s="188"/>
      <c r="C807" s="182"/>
      <c r="D807" s="79"/>
      <c r="E807" s="82"/>
      <c r="F807" s="82"/>
      <c r="G807" s="82"/>
      <c r="H807" s="82"/>
      <c r="I807" s="82"/>
      <c r="J807" s="82"/>
      <c r="K807" s="82"/>
      <c r="L807" s="82"/>
      <c r="M807" s="82"/>
      <c r="N807" s="72"/>
    </row>
    <row r="808" spans="1:14" ht="14.25" customHeight="1">
      <c r="A808" s="149"/>
      <c r="B808" s="188"/>
      <c r="C808" s="182"/>
      <c r="D808" s="79"/>
      <c r="E808" s="82"/>
      <c r="F808" s="82"/>
      <c r="G808" s="82"/>
      <c r="H808" s="82"/>
      <c r="I808" s="82"/>
      <c r="J808" s="82"/>
      <c r="K808" s="82"/>
      <c r="L808" s="82"/>
      <c r="M808" s="82"/>
      <c r="N808" s="72"/>
    </row>
    <row r="809" spans="1:14" ht="14.25" customHeight="1">
      <c r="A809" s="149"/>
      <c r="B809" s="188"/>
      <c r="C809" s="182"/>
      <c r="D809" s="79"/>
      <c r="E809" s="82"/>
      <c r="F809" s="82"/>
      <c r="G809" s="82"/>
      <c r="H809" s="82"/>
      <c r="I809" s="82"/>
      <c r="J809" s="82"/>
      <c r="K809" s="82"/>
      <c r="L809" s="82"/>
      <c r="M809" s="82"/>
      <c r="N809" s="72"/>
    </row>
    <row r="810" spans="1:14" ht="14.25" customHeight="1">
      <c r="A810" s="149"/>
      <c r="B810" s="188"/>
      <c r="C810" s="182"/>
      <c r="D810" s="79"/>
      <c r="E810" s="82"/>
      <c r="F810" s="82"/>
      <c r="G810" s="82"/>
      <c r="H810" s="82"/>
      <c r="I810" s="82"/>
      <c r="J810" s="82"/>
      <c r="K810" s="82"/>
      <c r="L810" s="82"/>
      <c r="M810" s="82"/>
      <c r="N810" s="72"/>
    </row>
    <row r="811" spans="1:14" ht="14.25" customHeight="1">
      <c r="A811" s="149"/>
      <c r="B811" s="188"/>
      <c r="C811" s="182"/>
      <c r="D811" s="79"/>
      <c r="E811" s="82"/>
      <c r="F811" s="82"/>
      <c r="G811" s="82"/>
      <c r="H811" s="82"/>
      <c r="I811" s="82"/>
      <c r="J811" s="82"/>
      <c r="K811" s="82"/>
      <c r="L811" s="82"/>
      <c r="M811" s="82"/>
      <c r="N811" s="72"/>
    </row>
    <row r="812" spans="1:14" ht="14.25" customHeight="1">
      <c r="A812" s="149"/>
      <c r="B812" s="188"/>
      <c r="C812" s="182"/>
      <c r="D812" s="79"/>
      <c r="E812" s="82"/>
      <c r="F812" s="82"/>
      <c r="G812" s="82"/>
      <c r="H812" s="82"/>
      <c r="I812" s="82"/>
      <c r="J812" s="82"/>
      <c r="K812" s="82"/>
      <c r="L812" s="82"/>
      <c r="M812" s="82"/>
      <c r="N812" s="72"/>
    </row>
    <row r="813" spans="1:14" ht="14.25" customHeight="1">
      <c r="A813" s="149"/>
      <c r="B813" s="188"/>
      <c r="C813" s="182"/>
      <c r="D813" s="79"/>
      <c r="E813" s="82"/>
      <c r="F813" s="82"/>
      <c r="G813" s="82"/>
      <c r="H813" s="82"/>
      <c r="I813" s="82"/>
      <c r="J813" s="82"/>
      <c r="K813" s="82"/>
      <c r="L813" s="82"/>
      <c r="M813" s="82"/>
      <c r="N813" s="72"/>
    </row>
    <row r="814" spans="1:14" ht="14.25" customHeight="1">
      <c r="A814" s="149"/>
      <c r="B814" s="188"/>
      <c r="C814" s="182"/>
      <c r="D814" s="79"/>
      <c r="E814" s="82"/>
      <c r="F814" s="82"/>
      <c r="G814" s="82"/>
      <c r="H814" s="82"/>
      <c r="I814" s="82"/>
      <c r="J814" s="82"/>
      <c r="K814" s="82"/>
      <c r="L814" s="82"/>
      <c r="M814" s="82"/>
      <c r="N814" s="72"/>
    </row>
    <row r="815" spans="1:14" ht="14.25" customHeight="1">
      <c r="A815" s="149"/>
      <c r="B815" s="188"/>
      <c r="C815" s="182"/>
      <c r="D815" s="79"/>
      <c r="E815" s="82"/>
      <c r="F815" s="82"/>
      <c r="G815" s="82"/>
      <c r="H815" s="82"/>
      <c r="I815" s="82"/>
      <c r="J815" s="82"/>
      <c r="K815" s="82"/>
      <c r="L815" s="82"/>
      <c r="M815" s="82"/>
      <c r="N815" s="72"/>
    </row>
    <row r="816" spans="1:14" ht="14.25" customHeight="1">
      <c r="A816" s="149"/>
      <c r="B816" s="188"/>
      <c r="C816" s="182"/>
      <c r="D816" s="79"/>
      <c r="E816" s="82"/>
      <c r="F816" s="82"/>
      <c r="G816" s="82"/>
      <c r="H816" s="82"/>
      <c r="I816" s="82"/>
      <c r="J816" s="82"/>
      <c r="K816" s="82"/>
      <c r="L816" s="82"/>
      <c r="M816" s="82"/>
      <c r="N816" s="72"/>
    </row>
    <row r="817" spans="1:14" ht="14.25" customHeight="1">
      <c r="A817" s="149"/>
      <c r="B817" s="188"/>
      <c r="C817" s="182"/>
      <c r="D817" s="79"/>
      <c r="E817" s="82"/>
      <c r="F817" s="82"/>
      <c r="G817" s="82"/>
      <c r="H817" s="82"/>
      <c r="I817" s="82"/>
      <c r="J817" s="82"/>
      <c r="K817" s="82"/>
      <c r="L817" s="82"/>
      <c r="M817" s="82"/>
      <c r="N817" s="72"/>
    </row>
    <row r="818" spans="1:14" ht="14.25" customHeight="1">
      <c r="A818" s="149"/>
      <c r="B818" s="188"/>
      <c r="C818" s="182"/>
      <c r="D818" s="79"/>
      <c r="E818" s="82"/>
      <c r="F818" s="82"/>
      <c r="G818" s="82"/>
      <c r="H818" s="82"/>
      <c r="I818" s="82"/>
      <c r="J818" s="82"/>
      <c r="K818" s="82"/>
      <c r="L818" s="82"/>
      <c r="M818" s="82"/>
      <c r="N818" s="72"/>
    </row>
    <row r="819" spans="1:14" ht="14.25" customHeight="1">
      <c r="A819" s="149"/>
      <c r="B819" s="188"/>
      <c r="C819" s="182"/>
      <c r="D819" s="79"/>
      <c r="E819" s="82"/>
      <c r="F819" s="82"/>
      <c r="G819" s="82"/>
      <c r="H819" s="82"/>
      <c r="I819" s="82"/>
      <c r="J819" s="82"/>
      <c r="K819" s="82"/>
      <c r="L819" s="82"/>
      <c r="M819" s="82"/>
      <c r="N819" s="72"/>
    </row>
    <row r="820" spans="1:14" ht="14.25" customHeight="1">
      <c r="A820" s="149"/>
      <c r="B820" s="188"/>
      <c r="C820" s="182"/>
      <c r="D820" s="79"/>
      <c r="E820" s="82"/>
      <c r="F820" s="82"/>
      <c r="G820" s="82"/>
      <c r="H820" s="82"/>
      <c r="I820" s="82"/>
      <c r="J820" s="82"/>
      <c r="K820" s="82"/>
      <c r="L820" s="82"/>
      <c r="M820" s="82"/>
      <c r="N820" s="72"/>
    </row>
    <row r="821" spans="1:14" ht="14.25" customHeight="1">
      <c r="A821" s="149"/>
      <c r="B821" s="188"/>
      <c r="C821" s="182"/>
      <c r="D821" s="79"/>
      <c r="E821" s="82"/>
      <c r="F821" s="82"/>
      <c r="G821" s="82"/>
      <c r="H821" s="82"/>
      <c r="I821" s="82"/>
      <c r="J821" s="82"/>
      <c r="K821" s="82"/>
      <c r="L821" s="82"/>
      <c r="M821" s="82"/>
      <c r="N821" s="72"/>
    </row>
    <row r="822" spans="1:14" ht="14.25" customHeight="1">
      <c r="A822" s="149"/>
      <c r="B822" s="188"/>
      <c r="C822" s="182"/>
      <c r="D822" s="79"/>
      <c r="E822" s="82"/>
      <c r="F822" s="82"/>
      <c r="G822" s="82"/>
      <c r="H822" s="82"/>
      <c r="I822" s="82"/>
      <c r="J822" s="82"/>
      <c r="K822" s="82"/>
      <c r="L822" s="82"/>
      <c r="M822" s="82"/>
      <c r="N822" s="72"/>
    </row>
    <row r="823" spans="1:14" ht="14.25" customHeight="1">
      <c r="A823" s="149"/>
      <c r="B823" s="188"/>
      <c r="C823" s="182"/>
      <c r="D823" s="79"/>
      <c r="E823" s="82"/>
      <c r="F823" s="82"/>
      <c r="G823" s="82"/>
      <c r="H823" s="82"/>
      <c r="I823" s="82"/>
      <c r="J823" s="82"/>
      <c r="K823" s="82"/>
      <c r="L823" s="82"/>
      <c r="M823" s="82"/>
      <c r="N823" s="72"/>
    </row>
    <row r="824" spans="1:14" ht="14.25" customHeight="1">
      <c r="A824" s="149"/>
      <c r="B824" s="188"/>
      <c r="C824" s="182"/>
      <c r="D824" s="79"/>
      <c r="E824" s="82"/>
      <c r="F824" s="82"/>
      <c r="G824" s="82"/>
      <c r="H824" s="82"/>
      <c r="I824" s="82"/>
      <c r="J824" s="82"/>
      <c r="K824" s="82"/>
      <c r="L824" s="82"/>
      <c r="M824" s="82"/>
      <c r="N824" s="72"/>
    </row>
    <row r="825" spans="1:14" ht="14.25" customHeight="1">
      <c r="A825" s="149"/>
      <c r="B825" s="188"/>
      <c r="C825" s="182"/>
      <c r="D825" s="79"/>
      <c r="E825" s="82"/>
      <c r="F825" s="82"/>
      <c r="G825" s="82"/>
      <c r="H825" s="82"/>
      <c r="I825" s="82"/>
      <c r="J825" s="82"/>
      <c r="K825" s="82"/>
      <c r="L825" s="82"/>
      <c r="M825" s="82"/>
      <c r="N825" s="72"/>
    </row>
    <row r="826" spans="1:14" ht="14.25" customHeight="1">
      <c r="A826" s="149"/>
      <c r="B826" s="188"/>
      <c r="C826" s="182"/>
      <c r="D826" s="79"/>
      <c r="E826" s="82"/>
      <c r="F826" s="82"/>
      <c r="G826" s="82"/>
      <c r="H826" s="82"/>
      <c r="I826" s="82"/>
      <c r="J826" s="82"/>
      <c r="K826" s="82"/>
      <c r="L826" s="82"/>
      <c r="M826" s="82"/>
      <c r="N826" s="72"/>
    </row>
    <row r="827" spans="1:14" ht="14.25" customHeight="1">
      <c r="A827" s="149"/>
      <c r="B827" s="188"/>
      <c r="C827" s="182"/>
      <c r="D827" s="79"/>
      <c r="E827" s="82"/>
      <c r="F827" s="82"/>
      <c r="G827" s="82"/>
      <c r="H827" s="82"/>
      <c r="I827" s="82"/>
      <c r="J827" s="82"/>
      <c r="K827" s="82"/>
      <c r="L827" s="82"/>
      <c r="M827" s="82"/>
      <c r="N827" s="72"/>
    </row>
    <row r="828" spans="1:14" ht="14.25" customHeight="1">
      <c r="A828" s="149"/>
      <c r="B828" s="188"/>
      <c r="C828" s="182"/>
      <c r="D828" s="79"/>
      <c r="E828" s="82"/>
      <c r="F828" s="82"/>
      <c r="G828" s="82"/>
      <c r="H828" s="82"/>
      <c r="I828" s="82"/>
      <c r="J828" s="82"/>
      <c r="K828" s="82"/>
      <c r="L828" s="82"/>
      <c r="M828" s="82"/>
      <c r="N828" s="72"/>
    </row>
    <row r="829" spans="1:14" ht="14.25" customHeight="1">
      <c r="A829" s="149"/>
      <c r="B829" s="188"/>
      <c r="C829" s="182"/>
      <c r="D829" s="79"/>
      <c r="E829" s="82"/>
      <c r="F829" s="82"/>
      <c r="G829" s="82"/>
      <c r="H829" s="82"/>
      <c r="I829" s="82"/>
      <c r="J829" s="82"/>
      <c r="K829" s="82"/>
      <c r="L829" s="82"/>
      <c r="M829" s="82"/>
      <c r="N829" s="72"/>
    </row>
    <row r="830" spans="1:14" ht="14.25" customHeight="1">
      <c r="A830" s="149"/>
      <c r="B830" s="188"/>
      <c r="C830" s="182"/>
      <c r="D830" s="79"/>
      <c r="E830" s="82"/>
      <c r="F830" s="82"/>
      <c r="G830" s="82"/>
      <c r="H830" s="82"/>
      <c r="I830" s="82"/>
      <c r="J830" s="82"/>
      <c r="K830" s="82"/>
      <c r="L830" s="82"/>
      <c r="M830" s="82"/>
      <c r="N830" s="72"/>
    </row>
    <row r="831" spans="1:14" ht="14.25" customHeight="1">
      <c r="A831" s="149"/>
      <c r="B831" s="188"/>
      <c r="C831" s="182"/>
      <c r="D831" s="79"/>
      <c r="E831" s="82"/>
      <c r="F831" s="82"/>
      <c r="G831" s="82"/>
      <c r="H831" s="82"/>
      <c r="I831" s="82"/>
      <c r="J831" s="82"/>
      <c r="K831" s="82"/>
      <c r="L831" s="82"/>
      <c r="M831" s="82"/>
      <c r="N831" s="72"/>
    </row>
    <row r="832" spans="1:14" ht="14.25" customHeight="1">
      <c r="A832" s="149"/>
      <c r="B832" s="188"/>
      <c r="C832" s="182"/>
      <c r="D832" s="79"/>
      <c r="E832" s="82"/>
      <c r="F832" s="82"/>
      <c r="G832" s="82"/>
      <c r="H832" s="82"/>
      <c r="I832" s="82"/>
      <c r="J832" s="82"/>
      <c r="K832" s="82"/>
      <c r="L832" s="82"/>
      <c r="M832" s="82"/>
      <c r="N832" s="72"/>
    </row>
    <row r="833" spans="1:14" ht="14.25" customHeight="1">
      <c r="A833" s="149"/>
      <c r="B833" s="188"/>
      <c r="C833" s="182"/>
      <c r="D833" s="79"/>
      <c r="E833" s="82"/>
      <c r="F833" s="82"/>
      <c r="G833" s="82"/>
      <c r="H833" s="82"/>
      <c r="I833" s="82"/>
      <c r="J833" s="82"/>
      <c r="K833" s="82"/>
      <c r="L833" s="82"/>
      <c r="M833" s="82"/>
      <c r="N833" s="72"/>
    </row>
    <row r="834" spans="1:14" ht="14.25" customHeight="1">
      <c r="A834" s="149"/>
      <c r="B834" s="188"/>
      <c r="C834" s="182"/>
      <c r="D834" s="79"/>
      <c r="E834" s="82"/>
      <c r="F834" s="82"/>
      <c r="G834" s="82"/>
      <c r="H834" s="82"/>
      <c r="I834" s="82"/>
      <c r="J834" s="82"/>
      <c r="K834" s="82"/>
      <c r="L834" s="82"/>
      <c r="M834" s="82"/>
      <c r="N834" s="72"/>
    </row>
    <row r="835" spans="1:14" ht="14.25" customHeight="1">
      <c r="A835" s="149"/>
      <c r="B835" s="188"/>
      <c r="C835" s="182"/>
      <c r="D835" s="79"/>
      <c r="E835" s="82"/>
      <c r="F835" s="82"/>
      <c r="G835" s="82"/>
      <c r="H835" s="82"/>
      <c r="I835" s="82"/>
      <c r="J835" s="82"/>
      <c r="K835" s="82"/>
      <c r="L835" s="82"/>
      <c r="M835" s="82"/>
      <c r="N835" s="72"/>
    </row>
    <row r="836" spans="1:14" ht="14.25" customHeight="1">
      <c r="A836" s="149"/>
      <c r="B836" s="188"/>
      <c r="C836" s="182"/>
      <c r="D836" s="79"/>
      <c r="E836" s="82"/>
      <c r="F836" s="82"/>
      <c r="G836" s="82"/>
      <c r="H836" s="82"/>
      <c r="I836" s="82"/>
      <c r="J836" s="82"/>
      <c r="K836" s="82"/>
      <c r="L836" s="82"/>
      <c r="M836" s="82"/>
      <c r="N836" s="72"/>
    </row>
    <row r="837" spans="1:14" ht="14.25" customHeight="1">
      <c r="A837" s="149"/>
      <c r="B837" s="188"/>
      <c r="C837" s="182"/>
      <c r="D837" s="79"/>
      <c r="E837" s="82"/>
      <c r="F837" s="82"/>
      <c r="G837" s="82"/>
      <c r="H837" s="82"/>
      <c r="I837" s="82"/>
      <c r="J837" s="82"/>
      <c r="K837" s="82"/>
      <c r="L837" s="82"/>
      <c r="M837" s="82"/>
      <c r="N837" s="72"/>
    </row>
    <row r="838" spans="1:14" ht="14.25" customHeight="1">
      <c r="A838" s="149"/>
      <c r="B838" s="188"/>
      <c r="C838" s="182"/>
      <c r="D838" s="79"/>
      <c r="E838" s="82"/>
      <c r="F838" s="82"/>
      <c r="G838" s="82"/>
      <c r="H838" s="82"/>
      <c r="I838" s="82"/>
      <c r="J838" s="82"/>
      <c r="K838" s="82"/>
      <c r="L838" s="82"/>
      <c r="M838" s="82"/>
      <c r="N838" s="72"/>
    </row>
    <row r="839" spans="1:14" ht="14.25" customHeight="1">
      <c r="A839" s="149"/>
      <c r="B839" s="188"/>
      <c r="C839" s="182"/>
      <c r="D839" s="79"/>
      <c r="E839" s="82"/>
      <c r="F839" s="82"/>
      <c r="G839" s="82"/>
      <c r="H839" s="82"/>
      <c r="I839" s="82"/>
      <c r="J839" s="82"/>
      <c r="K839" s="82"/>
      <c r="L839" s="82"/>
      <c r="M839" s="82"/>
      <c r="N839" s="72"/>
    </row>
    <row r="840" spans="1:14" ht="14.25" customHeight="1">
      <c r="A840" s="149"/>
      <c r="B840" s="188"/>
      <c r="C840" s="182"/>
      <c r="D840" s="79"/>
      <c r="E840" s="82"/>
      <c r="F840" s="82"/>
      <c r="G840" s="82"/>
      <c r="H840" s="82"/>
      <c r="I840" s="82"/>
      <c r="J840" s="82"/>
      <c r="K840" s="82"/>
      <c r="L840" s="82"/>
      <c r="M840" s="82"/>
      <c r="N840" s="72"/>
    </row>
    <row r="841" spans="1:14" ht="14.25" customHeight="1">
      <c r="A841" s="149"/>
      <c r="B841" s="188"/>
      <c r="C841" s="182"/>
      <c r="D841" s="79"/>
      <c r="E841" s="82"/>
      <c r="F841" s="82"/>
      <c r="G841" s="82"/>
      <c r="H841" s="82"/>
      <c r="I841" s="82"/>
      <c r="J841" s="82"/>
      <c r="K841" s="82"/>
      <c r="L841" s="82"/>
      <c r="M841" s="82"/>
      <c r="N841" s="72"/>
    </row>
    <row r="842" spans="1:14" ht="14.25" customHeight="1">
      <c r="A842" s="149"/>
      <c r="B842" s="188"/>
      <c r="C842" s="182"/>
      <c r="D842" s="79"/>
      <c r="E842" s="82"/>
      <c r="F842" s="82"/>
      <c r="G842" s="82"/>
      <c r="H842" s="82"/>
      <c r="I842" s="82"/>
      <c r="J842" s="82"/>
      <c r="K842" s="82"/>
      <c r="L842" s="82"/>
      <c r="M842" s="82"/>
      <c r="N842" s="72"/>
    </row>
    <row r="843" spans="1:14" ht="14.25" customHeight="1">
      <c r="A843" s="149"/>
      <c r="B843" s="188"/>
      <c r="C843" s="182"/>
      <c r="D843" s="79"/>
      <c r="E843" s="82"/>
      <c r="F843" s="82"/>
      <c r="G843" s="82"/>
      <c r="H843" s="82"/>
      <c r="I843" s="82"/>
      <c r="J843" s="82"/>
      <c r="K843" s="82"/>
      <c r="L843" s="82"/>
      <c r="M843" s="82"/>
      <c r="N843" s="72"/>
    </row>
    <row r="844" spans="1:14" ht="14.25" customHeight="1">
      <c r="A844" s="149"/>
      <c r="B844" s="188"/>
      <c r="C844" s="182"/>
      <c r="D844" s="79"/>
      <c r="E844" s="82"/>
      <c r="F844" s="82"/>
      <c r="G844" s="82"/>
      <c r="H844" s="82"/>
      <c r="I844" s="82"/>
      <c r="J844" s="82"/>
      <c r="K844" s="82"/>
      <c r="L844" s="82"/>
      <c r="M844" s="82"/>
      <c r="N844" s="72"/>
    </row>
    <row r="845" spans="1:14" ht="14.25" customHeight="1">
      <c r="A845" s="149"/>
      <c r="B845" s="188"/>
      <c r="C845" s="182"/>
      <c r="D845" s="79"/>
      <c r="E845" s="82"/>
      <c r="F845" s="82"/>
      <c r="G845" s="82"/>
      <c r="H845" s="82"/>
      <c r="I845" s="82"/>
      <c r="J845" s="82"/>
      <c r="K845" s="82"/>
      <c r="L845" s="82"/>
      <c r="M845" s="82"/>
      <c r="N845" s="72"/>
    </row>
    <row r="846" spans="1:14" ht="14.25" customHeight="1">
      <c r="A846" s="149"/>
      <c r="B846" s="188"/>
      <c r="C846" s="182"/>
      <c r="D846" s="79"/>
      <c r="E846" s="82"/>
      <c r="F846" s="82"/>
      <c r="G846" s="82"/>
      <c r="H846" s="82"/>
      <c r="I846" s="82"/>
      <c r="J846" s="82"/>
      <c r="K846" s="82"/>
      <c r="L846" s="82"/>
      <c r="M846" s="82"/>
      <c r="N846" s="72"/>
    </row>
    <row r="847" spans="1:14" ht="14.25" customHeight="1">
      <c r="A847" s="149"/>
      <c r="B847" s="188"/>
      <c r="C847" s="182"/>
      <c r="D847" s="79"/>
      <c r="E847" s="82"/>
      <c r="F847" s="82"/>
      <c r="G847" s="82"/>
      <c r="H847" s="82"/>
      <c r="I847" s="82"/>
      <c r="J847" s="82"/>
      <c r="K847" s="82"/>
      <c r="L847" s="82"/>
      <c r="M847" s="82"/>
      <c r="N847" s="72"/>
    </row>
    <row r="848" spans="1:14" ht="14.25" customHeight="1">
      <c r="A848" s="149"/>
      <c r="B848" s="188"/>
      <c r="C848" s="182"/>
      <c r="D848" s="79"/>
      <c r="E848" s="82"/>
      <c r="F848" s="82"/>
      <c r="G848" s="82"/>
      <c r="H848" s="82"/>
      <c r="I848" s="82"/>
      <c r="J848" s="82"/>
      <c r="K848" s="82"/>
      <c r="L848" s="82"/>
      <c r="M848" s="82"/>
      <c r="N848" s="72"/>
    </row>
    <row r="849" spans="1:14" ht="14.25" customHeight="1">
      <c r="A849" s="149"/>
      <c r="B849" s="188"/>
      <c r="C849" s="182"/>
      <c r="D849" s="79"/>
      <c r="E849" s="82"/>
      <c r="F849" s="82"/>
      <c r="G849" s="82"/>
      <c r="H849" s="82"/>
      <c r="I849" s="82"/>
      <c r="J849" s="82"/>
      <c r="K849" s="82"/>
      <c r="L849" s="82"/>
      <c r="M849" s="82"/>
      <c r="N849" s="72"/>
    </row>
    <row r="850" spans="1:14" ht="14.25" customHeight="1">
      <c r="A850" s="149"/>
      <c r="B850" s="188"/>
      <c r="C850" s="182"/>
      <c r="D850" s="79"/>
      <c r="E850" s="82"/>
      <c r="F850" s="82"/>
      <c r="G850" s="82"/>
      <c r="H850" s="82"/>
      <c r="I850" s="82"/>
      <c r="J850" s="82"/>
      <c r="K850" s="82"/>
      <c r="L850" s="82"/>
      <c r="M850" s="82"/>
      <c r="N850" s="72"/>
    </row>
    <row r="851" spans="1:14" ht="14.25" customHeight="1">
      <c r="A851" s="149"/>
      <c r="B851" s="188"/>
      <c r="C851" s="182"/>
      <c r="D851" s="79"/>
      <c r="E851" s="82"/>
      <c r="F851" s="82"/>
      <c r="G851" s="82"/>
      <c r="H851" s="82"/>
      <c r="I851" s="82"/>
      <c r="J851" s="82"/>
      <c r="K851" s="82"/>
      <c r="L851" s="82"/>
      <c r="M851" s="82"/>
      <c r="N851" s="72"/>
    </row>
    <row r="852" spans="1:14" ht="14.25" customHeight="1">
      <c r="A852" s="149"/>
      <c r="B852" s="188"/>
      <c r="C852" s="182"/>
      <c r="D852" s="79"/>
      <c r="E852" s="82"/>
      <c r="F852" s="82"/>
      <c r="G852" s="82"/>
      <c r="H852" s="82"/>
      <c r="I852" s="82"/>
      <c r="J852" s="82"/>
      <c r="K852" s="82"/>
      <c r="L852" s="82"/>
      <c r="M852" s="82"/>
      <c r="N852" s="72"/>
    </row>
    <row r="853" spans="1:14" ht="14.25" customHeight="1">
      <c r="A853" s="149"/>
      <c r="B853" s="188"/>
      <c r="C853" s="182"/>
      <c r="D853" s="79"/>
      <c r="E853" s="82"/>
      <c r="F853" s="82"/>
      <c r="G853" s="82"/>
      <c r="H853" s="82"/>
      <c r="I853" s="82"/>
      <c r="J853" s="82"/>
      <c r="K853" s="82"/>
      <c r="L853" s="82"/>
      <c r="M853" s="82"/>
      <c r="N853" s="72"/>
    </row>
    <row r="854" spans="1:14" ht="14.25" customHeight="1">
      <c r="A854" s="149"/>
      <c r="B854" s="188"/>
      <c r="C854" s="182"/>
      <c r="D854" s="79"/>
      <c r="E854" s="82"/>
      <c r="F854" s="82"/>
      <c r="G854" s="82"/>
      <c r="H854" s="82"/>
      <c r="I854" s="82"/>
      <c r="J854" s="82"/>
      <c r="K854" s="82"/>
      <c r="L854" s="82"/>
      <c r="M854" s="82"/>
      <c r="N854" s="72"/>
    </row>
    <row r="855" spans="1:14" ht="14.25" customHeight="1">
      <c r="A855" s="149"/>
      <c r="B855" s="188"/>
      <c r="C855" s="182"/>
      <c r="D855" s="79"/>
      <c r="E855" s="82"/>
      <c r="F855" s="82"/>
      <c r="G855" s="82"/>
      <c r="H855" s="82"/>
      <c r="I855" s="82"/>
      <c r="J855" s="82"/>
      <c r="K855" s="82"/>
      <c r="L855" s="82"/>
      <c r="M855" s="82"/>
      <c r="N855" s="72"/>
    </row>
    <row r="856" spans="1:14" ht="14.25" customHeight="1">
      <c r="A856" s="149"/>
      <c r="B856" s="188"/>
      <c r="C856" s="182"/>
      <c r="D856" s="79"/>
      <c r="E856" s="82"/>
      <c r="F856" s="82"/>
      <c r="G856" s="82"/>
      <c r="H856" s="82"/>
      <c r="I856" s="82"/>
      <c r="J856" s="82"/>
      <c r="K856" s="82"/>
      <c r="L856" s="82"/>
      <c r="M856" s="82"/>
      <c r="N856" s="72"/>
    </row>
    <row r="857" spans="1:14" ht="14.25" customHeight="1">
      <c r="A857" s="149"/>
      <c r="B857" s="188"/>
      <c r="C857" s="182"/>
      <c r="D857" s="79"/>
      <c r="E857" s="82"/>
      <c r="F857" s="82"/>
      <c r="G857" s="82"/>
      <c r="H857" s="82"/>
      <c r="I857" s="82"/>
      <c r="J857" s="82"/>
      <c r="K857" s="82"/>
      <c r="L857" s="82"/>
      <c r="M857" s="82"/>
      <c r="N857" s="72"/>
    </row>
    <row r="858" spans="1:14" ht="14.25" customHeight="1">
      <c r="A858" s="149"/>
      <c r="B858" s="188"/>
      <c r="C858" s="182"/>
      <c r="D858" s="79"/>
      <c r="E858" s="82"/>
      <c r="F858" s="82"/>
      <c r="G858" s="82"/>
      <c r="H858" s="82"/>
      <c r="I858" s="82"/>
      <c r="J858" s="82"/>
      <c r="K858" s="82"/>
      <c r="L858" s="82"/>
      <c r="N858" s="72"/>
    </row>
    <row r="859" spans="1:14" ht="14.25" customHeight="1">
      <c r="A859" s="149"/>
      <c r="B859" s="188"/>
      <c r="C859" s="182"/>
      <c r="D859" s="79"/>
      <c r="E859" s="82"/>
      <c r="F859" s="82"/>
      <c r="G859" s="82"/>
      <c r="H859" s="82"/>
      <c r="I859" s="82"/>
      <c r="J859" s="82"/>
      <c r="K859" s="82"/>
      <c r="L859" s="82"/>
      <c r="N859" s="72"/>
    </row>
    <row r="860" spans="1:14" ht="14.25" customHeight="1">
      <c r="A860" s="149"/>
      <c r="B860" s="188"/>
      <c r="C860" s="182"/>
      <c r="D860" s="79"/>
      <c r="N860" s="72"/>
    </row>
    <row r="861" spans="1:14" ht="14.25" customHeight="1">
      <c r="A861" s="149"/>
      <c r="B861" s="188"/>
      <c r="C861" s="182"/>
      <c r="D861" s="79"/>
      <c r="N861" s="72"/>
    </row>
    <row r="862" spans="1:14" ht="14.25" customHeight="1">
      <c r="A862" s="149"/>
      <c r="B862" s="188"/>
      <c r="C862" s="182"/>
      <c r="D862" s="79"/>
      <c r="M862" s="149"/>
      <c r="N862" s="72"/>
    </row>
    <row r="863" spans="1:14" ht="14.25" customHeight="1">
      <c r="A863" s="149"/>
      <c r="B863" s="188"/>
      <c r="C863" s="182"/>
      <c r="D863" s="79"/>
      <c r="N863" s="72"/>
    </row>
    <row r="864" spans="1:14" ht="14.25" customHeight="1">
      <c r="A864" s="149"/>
      <c r="B864" s="188"/>
      <c r="C864" s="182"/>
      <c r="D864" s="79"/>
      <c r="N864" s="72"/>
    </row>
    <row r="865" spans="1:14" ht="14.25" customHeight="1">
      <c r="A865" s="149"/>
      <c r="B865" s="188"/>
      <c r="C865" s="182"/>
      <c r="D865" s="79"/>
      <c r="N865" s="72"/>
    </row>
    <row r="866" spans="1:14" ht="14.25" customHeight="1">
      <c r="A866" s="149"/>
      <c r="B866" s="188"/>
      <c r="C866" s="182"/>
      <c r="D866" s="79"/>
      <c r="N866" s="72"/>
    </row>
    <row r="867" spans="1:14" ht="14.25" customHeight="1">
      <c r="A867" s="149"/>
      <c r="B867" s="188"/>
      <c r="C867" s="182"/>
      <c r="D867" s="79"/>
      <c r="N867" s="72"/>
    </row>
    <row r="868" spans="1:14" ht="14.25" customHeight="1">
      <c r="A868" s="149"/>
      <c r="B868" s="188"/>
      <c r="C868" s="182"/>
      <c r="D868" s="79"/>
      <c r="N868" s="72"/>
    </row>
    <row r="869" spans="1:14" ht="14.25" customHeight="1">
      <c r="A869" s="149"/>
      <c r="B869" s="188"/>
      <c r="C869" s="182"/>
      <c r="D869" s="79"/>
      <c r="N869" s="72"/>
    </row>
    <row r="870" spans="1:14" ht="14.25" customHeight="1">
      <c r="A870" s="149"/>
      <c r="B870" s="188"/>
      <c r="C870" s="182"/>
      <c r="D870" s="79"/>
      <c r="N870" s="72"/>
    </row>
    <row r="871" spans="1:14" ht="14.25" customHeight="1">
      <c r="A871" s="149"/>
      <c r="B871" s="188"/>
      <c r="C871" s="182"/>
      <c r="D871" s="79"/>
      <c r="N871" s="72"/>
    </row>
    <row r="872" spans="1:14" ht="14.25" customHeight="1">
      <c r="A872" s="149"/>
      <c r="B872" s="188"/>
      <c r="C872" s="182"/>
      <c r="D872" s="79"/>
      <c r="N872" s="72"/>
    </row>
    <row r="873" spans="1:14" ht="14.25" customHeight="1">
      <c r="A873" s="149"/>
      <c r="B873" s="188"/>
      <c r="C873" s="182"/>
      <c r="D873" s="79"/>
      <c r="N873" s="72"/>
    </row>
    <row r="874" spans="1:14" ht="14.25" customHeight="1">
      <c r="A874" s="149"/>
      <c r="B874" s="188"/>
      <c r="C874" s="182"/>
      <c r="D874" s="79"/>
      <c r="M874" s="82"/>
      <c r="N874" s="72"/>
    </row>
    <row r="875" spans="1:14" ht="14.25" customHeight="1">
      <c r="A875" s="149"/>
      <c r="B875" s="188"/>
      <c r="C875" s="182"/>
      <c r="D875" s="79"/>
      <c r="M875" s="82"/>
      <c r="N875" s="72"/>
    </row>
    <row r="876" spans="1:14" ht="14.25" customHeight="1">
      <c r="A876" s="149"/>
      <c r="B876" s="188"/>
      <c r="C876" s="182"/>
      <c r="D876" s="79"/>
      <c r="E876" s="82"/>
      <c r="F876" s="82"/>
      <c r="G876" s="82"/>
      <c r="H876" s="82"/>
      <c r="I876" s="82"/>
      <c r="J876" s="82"/>
      <c r="K876" s="82"/>
      <c r="L876" s="82"/>
      <c r="M876" s="82"/>
      <c r="N876" s="72"/>
    </row>
    <row r="877" spans="1:14" ht="14.25" customHeight="1">
      <c r="A877" s="149"/>
      <c r="B877" s="188"/>
      <c r="C877" s="182"/>
      <c r="D877" s="79"/>
      <c r="E877" s="82"/>
      <c r="F877" s="82"/>
      <c r="G877" s="82"/>
      <c r="H877" s="82"/>
      <c r="I877" s="82"/>
      <c r="J877" s="82"/>
      <c r="K877" s="82"/>
      <c r="L877" s="82"/>
      <c r="M877" s="82"/>
      <c r="N877" s="72"/>
    </row>
    <row r="878" spans="1:14" ht="14.25" customHeight="1">
      <c r="A878" s="149"/>
      <c r="B878" s="188"/>
      <c r="C878" s="182"/>
      <c r="D878" s="79"/>
      <c r="E878" s="82"/>
      <c r="F878" s="82"/>
      <c r="G878" s="82"/>
      <c r="H878" s="82"/>
      <c r="I878" s="82"/>
      <c r="J878" s="82"/>
      <c r="K878" s="82"/>
      <c r="L878" s="82"/>
      <c r="M878" s="82"/>
      <c r="N878" s="72"/>
    </row>
    <row r="879" spans="1:14" ht="14.25" customHeight="1">
      <c r="A879" s="149"/>
      <c r="B879" s="188"/>
      <c r="C879" s="182"/>
      <c r="D879" s="79"/>
      <c r="E879" s="82"/>
      <c r="F879" s="82"/>
      <c r="G879" s="82"/>
      <c r="H879" s="82"/>
      <c r="I879" s="82"/>
      <c r="J879" s="82"/>
      <c r="K879" s="82"/>
      <c r="L879" s="82"/>
      <c r="M879" s="82"/>
      <c r="N879" s="72"/>
    </row>
    <row r="880" spans="1:14" ht="14.25" customHeight="1">
      <c r="A880" s="149"/>
      <c r="B880" s="188"/>
      <c r="C880" s="182"/>
      <c r="D880" s="79"/>
      <c r="E880" s="82"/>
      <c r="F880" s="82"/>
      <c r="G880" s="82"/>
      <c r="H880" s="82"/>
      <c r="I880" s="82"/>
      <c r="J880" s="82"/>
      <c r="K880" s="82"/>
      <c r="L880" s="82"/>
      <c r="M880" s="82"/>
      <c r="N880" s="72"/>
    </row>
    <row r="881" spans="1:14" ht="14.25" customHeight="1">
      <c r="A881" s="149"/>
      <c r="B881" s="188"/>
      <c r="C881" s="182"/>
      <c r="D881" s="79"/>
      <c r="E881" s="82"/>
      <c r="F881" s="82"/>
      <c r="G881" s="82"/>
      <c r="H881" s="82"/>
      <c r="I881" s="82"/>
      <c r="J881" s="82"/>
      <c r="K881" s="82"/>
      <c r="L881" s="82"/>
      <c r="M881" s="82"/>
      <c r="N881" s="72"/>
    </row>
    <row r="882" spans="1:14" ht="14.25" customHeight="1">
      <c r="A882" s="149"/>
      <c r="B882" s="188"/>
      <c r="C882" s="182"/>
      <c r="D882" s="79"/>
      <c r="E882" s="82"/>
      <c r="F882" s="82"/>
      <c r="G882" s="82"/>
      <c r="H882" s="82"/>
      <c r="I882" s="82"/>
      <c r="J882" s="82"/>
      <c r="K882" s="82"/>
      <c r="L882" s="82"/>
      <c r="M882" s="82"/>
      <c r="N882" s="72"/>
    </row>
    <row r="883" spans="1:14" ht="14.25" customHeight="1">
      <c r="A883" s="149"/>
      <c r="B883" s="188"/>
      <c r="C883" s="182"/>
      <c r="D883" s="79"/>
      <c r="E883" s="82"/>
      <c r="F883" s="82"/>
      <c r="G883" s="82"/>
      <c r="H883" s="82"/>
      <c r="I883" s="82"/>
      <c r="J883" s="82"/>
      <c r="K883" s="82"/>
      <c r="L883" s="82"/>
      <c r="M883" s="82"/>
      <c r="N883" s="72"/>
    </row>
    <row r="884" spans="1:14" ht="14.25" customHeight="1">
      <c r="A884" s="149"/>
      <c r="B884" s="188"/>
      <c r="C884" s="182"/>
      <c r="D884" s="79"/>
      <c r="E884" s="82"/>
      <c r="F884" s="82"/>
      <c r="G884" s="82"/>
      <c r="H884" s="82"/>
      <c r="I884" s="82"/>
      <c r="J884" s="82"/>
      <c r="K884" s="82"/>
      <c r="L884" s="82"/>
      <c r="M884" s="82"/>
      <c r="N884" s="72"/>
    </row>
    <row r="885" spans="1:14" ht="14.25" customHeight="1">
      <c r="A885" s="149"/>
      <c r="B885" s="188"/>
      <c r="C885" s="182"/>
      <c r="D885" s="79"/>
      <c r="E885" s="82"/>
      <c r="F885" s="82"/>
      <c r="G885" s="82"/>
      <c r="H885" s="82"/>
      <c r="I885" s="82"/>
      <c r="J885" s="82"/>
      <c r="K885" s="82"/>
      <c r="L885" s="82"/>
      <c r="M885" s="82"/>
      <c r="N885" s="72"/>
    </row>
    <row r="886" spans="1:14" ht="14.25" customHeight="1">
      <c r="A886" s="149"/>
      <c r="B886" s="188"/>
      <c r="C886" s="182"/>
      <c r="D886" s="79"/>
      <c r="E886" s="82"/>
      <c r="F886" s="82"/>
      <c r="G886" s="82"/>
      <c r="H886" s="82"/>
      <c r="I886" s="82"/>
      <c r="J886" s="82"/>
      <c r="K886" s="82"/>
      <c r="L886" s="82"/>
      <c r="M886" s="82"/>
      <c r="N886" s="72"/>
    </row>
    <row r="887" spans="1:14" ht="14.25" customHeight="1">
      <c r="A887" s="149"/>
      <c r="B887" s="188"/>
      <c r="C887" s="182"/>
      <c r="D887" s="79"/>
      <c r="E887" s="82"/>
      <c r="F887" s="82"/>
      <c r="G887" s="82"/>
      <c r="H887" s="82"/>
      <c r="I887" s="82"/>
      <c r="J887" s="82"/>
      <c r="K887" s="82"/>
      <c r="L887" s="82"/>
      <c r="M887" s="82"/>
      <c r="N887" s="72"/>
    </row>
    <row r="888" spans="1:14" ht="14.25" customHeight="1">
      <c r="A888" s="149"/>
      <c r="B888" s="188"/>
      <c r="C888" s="182"/>
      <c r="D888" s="79"/>
      <c r="E888" s="82"/>
      <c r="F888" s="82"/>
      <c r="G888" s="82"/>
      <c r="H888" s="82"/>
      <c r="I888" s="82"/>
      <c r="J888" s="82"/>
      <c r="K888" s="82"/>
      <c r="L888" s="82"/>
      <c r="M888" s="82"/>
      <c r="N888" s="72"/>
    </row>
    <row r="889" spans="1:14" ht="14.25" customHeight="1">
      <c r="A889" s="149"/>
      <c r="B889" s="188"/>
      <c r="C889" s="182"/>
      <c r="D889" s="79"/>
      <c r="E889" s="82"/>
      <c r="F889" s="82"/>
      <c r="G889" s="82"/>
      <c r="H889" s="82"/>
      <c r="I889" s="82"/>
      <c r="J889" s="82"/>
      <c r="K889" s="82"/>
      <c r="L889" s="82"/>
      <c r="M889" s="82"/>
      <c r="N889" s="72"/>
    </row>
    <row r="890" spans="1:14" ht="14.25" customHeight="1">
      <c r="A890" s="149"/>
      <c r="B890" s="188"/>
      <c r="C890" s="182"/>
      <c r="D890" s="79"/>
      <c r="E890" s="82"/>
      <c r="F890" s="82"/>
      <c r="G890" s="82"/>
      <c r="H890" s="82"/>
      <c r="I890" s="82"/>
      <c r="J890" s="82"/>
      <c r="K890" s="82"/>
      <c r="L890" s="82"/>
      <c r="M890" s="82"/>
      <c r="N890" s="72"/>
    </row>
    <row r="891" spans="1:14" ht="14.25" customHeight="1">
      <c r="A891" s="149"/>
      <c r="B891" s="188"/>
      <c r="C891" s="182"/>
      <c r="D891" s="79"/>
      <c r="E891" s="82"/>
      <c r="F891" s="82"/>
      <c r="G891" s="82"/>
      <c r="H891" s="82"/>
      <c r="I891" s="82"/>
      <c r="J891" s="82"/>
      <c r="K891" s="82"/>
      <c r="L891" s="82"/>
      <c r="M891" s="82"/>
      <c r="N891" s="72"/>
    </row>
    <row r="892" spans="1:14" ht="14.25" customHeight="1">
      <c r="A892" s="149"/>
      <c r="B892" s="188"/>
      <c r="C892" s="182"/>
      <c r="D892" s="79"/>
      <c r="E892" s="82"/>
      <c r="F892" s="82"/>
      <c r="G892" s="82"/>
      <c r="H892" s="82"/>
      <c r="I892" s="82"/>
      <c r="J892" s="82"/>
      <c r="K892" s="82"/>
      <c r="L892" s="82"/>
      <c r="M892" s="82"/>
      <c r="N892" s="72"/>
    </row>
    <row r="893" spans="1:14" ht="14.25" customHeight="1">
      <c r="A893" s="149"/>
      <c r="B893" s="188"/>
      <c r="C893" s="182"/>
      <c r="D893" s="79"/>
      <c r="E893" s="82"/>
      <c r="F893" s="82"/>
      <c r="G893" s="82"/>
      <c r="H893" s="82"/>
      <c r="I893" s="82"/>
      <c r="J893" s="82"/>
      <c r="K893" s="82"/>
      <c r="L893" s="82"/>
      <c r="M893" s="82"/>
      <c r="N893" s="72"/>
    </row>
    <row r="894" spans="1:14" ht="14.25" customHeight="1">
      <c r="A894" s="149"/>
      <c r="B894" s="188"/>
      <c r="C894" s="182"/>
      <c r="D894" s="79"/>
      <c r="E894" s="82"/>
      <c r="F894" s="82"/>
      <c r="G894" s="82"/>
      <c r="H894" s="82"/>
      <c r="I894" s="82"/>
      <c r="J894" s="82"/>
      <c r="K894" s="82"/>
      <c r="L894" s="82"/>
      <c r="M894" s="82"/>
      <c r="N894" s="72"/>
    </row>
    <row r="895" spans="1:14" ht="14.25" customHeight="1">
      <c r="A895" s="149"/>
      <c r="B895" s="188"/>
      <c r="C895" s="182"/>
      <c r="D895" s="79"/>
      <c r="E895" s="82"/>
      <c r="F895" s="82"/>
      <c r="G895" s="82"/>
      <c r="H895" s="82"/>
      <c r="I895" s="82"/>
      <c r="J895" s="82"/>
      <c r="K895" s="82"/>
      <c r="L895" s="82"/>
      <c r="M895" s="82"/>
      <c r="N895" s="72"/>
    </row>
    <row r="896" spans="1:14" ht="14.25" customHeight="1">
      <c r="A896" s="149"/>
      <c r="B896" s="188"/>
      <c r="C896" s="182"/>
      <c r="D896" s="79"/>
      <c r="E896" s="82"/>
      <c r="F896" s="82"/>
      <c r="G896" s="82"/>
      <c r="H896" s="82"/>
      <c r="I896" s="82"/>
      <c r="J896" s="82"/>
      <c r="K896" s="82"/>
      <c r="L896" s="82"/>
      <c r="M896" s="82"/>
      <c r="N896" s="72"/>
    </row>
    <row r="897" spans="1:14" ht="14.25" customHeight="1">
      <c r="A897" s="149"/>
      <c r="B897" s="188"/>
      <c r="C897" s="182"/>
      <c r="D897" s="79"/>
      <c r="E897" s="82"/>
      <c r="F897" s="82"/>
      <c r="G897" s="82"/>
      <c r="H897" s="82"/>
      <c r="I897" s="82"/>
      <c r="J897" s="82"/>
      <c r="K897" s="82"/>
      <c r="L897" s="82"/>
      <c r="M897" s="82"/>
      <c r="N897" s="72"/>
    </row>
    <row r="898" spans="1:14" ht="14.25" customHeight="1">
      <c r="A898" s="149"/>
      <c r="B898" s="188"/>
      <c r="C898" s="182"/>
      <c r="D898" s="79"/>
      <c r="E898" s="82"/>
      <c r="F898" s="82"/>
      <c r="G898" s="82"/>
      <c r="H898" s="82"/>
      <c r="I898" s="82"/>
      <c r="J898" s="82"/>
      <c r="K898" s="82"/>
      <c r="L898" s="82"/>
      <c r="M898" s="82"/>
      <c r="N898" s="72"/>
    </row>
    <row r="899" spans="1:14" ht="14.25" customHeight="1">
      <c r="A899" s="149"/>
      <c r="B899" s="188"/>
      <c r="C899" s="182"/>
      <c r="D899" s="79"/>
      <c r="E899" s="82"/>
      <c r="F899" s="82"/>
      <c r="G899" s="82"/>
      <c r="H899" s="82"/>
      <c r="I899" s="82"/>
      <c r="J899" s="82"/>
      <c r="K899" s="82"/>
      <c r="L899" s="82"/>
      <c r="M899" s="82"/>
      <c r="N899" s="72"/>
    </row>
    <row r="900" spans="1:14" ht="14.25" customHeight="1">
      <c r="A900" s="149"/>
      <c r="B900" s="188"/>
      <c r="C900" s="182"/>
      <c r="D900" s="79"/>
      <c r="E900" s="82"/>
      <c r="F900" s="82"/>
      <c r="G900" s="82"/>
      <c r="H900" s="82"/>
      <c r="I900" s="82"/>
      <c r="J900" s="82"/>
      <c r="K900" s="82"/>
      <c r="L900" s="82"/>
      <c r="M900" s="82"/>
      <c r="N900" s="72"/>
    </row>
    <row r="901" spans="1:14" ht="14.25" customHeight="1">
      <c r="A901" s="149"/>
      <c r="B901" s="188"/>
      <c r="C901" s="182"/>
      <c r="D901" s="79"/>
      <c r="E901" s="82"/>
      <c r="F901" s="82"/>
      <c r="G901" s="82"/>
      <c r="H901" s="82"/>
      <c r="I901" s="82"/>
      <c r="J901" s="82"/>
      <c r="K901" s="82"/>
      <c r="L901" s="82"/>
      <c r="M901" s="82"/>
      <c r="N901" s="72"/>
    </row>
    <row r="902" spans="1:14" ht="14.25" customHeight="1">
      <c r="A902" s="149"/>
      <c r="B902" s="188"/>
      <c r="C902" s="182"/>
      <c r="D902" s="79"/>
      <c r="E902" s="82"/>
      <c r="F902" s="82"/>
      <c r="G902" s="82"/>
      <c r="H902" s="82"/>
      <c r="I902" s="82"/>
      <c r="J902" s="82"/>
      <c r="K902" s="82"/>
      <c r="L902" s="82"/>
      <c r="M902" s="82"/>
      <c r="N902" s="72"/>
    </row>
    <row r="903" spans="1:14" ht="14.25" customHeight="1">
      <c r="A903" s="149"/>
      <c r="B903" s="188"/>
      <c r="C903" s="182"/>
      <c r="D903" s="79"/>
      <c r="E903" s="82"/>
      <c r="F903" s="82"/>
      <c r="G903" s="82"/>
      <c r="H903" s="82"/>
      <c r="I903" s="82"/>
      <c r="J903" s="82"/>
      <c r="K903" s="82"/>
      <c r="L903" s="82"/>
      <c r="M903" s="82"/>
      <c r="N903" s="72"/>
    </row>
    <row r="904" spans="1:14" ht="14.25" customHeight="1">
      <c r="A904" s="149"/>
      <c r="B904" s="188"/>
      <c r="C904" s="182"/>
      <c r="D904" s="79"/>
      <c r="E904" s="82"/>
      <c r="F904" s="82"/>
      <c r="G904" s="82"/>
      <c r="H904" s="82"/>
      <c r="I904" s="82"/>
      <c r="J904" s="82"/>
      <c r="K904" s="82"/>
      <c r="L904" s="82"/>
      <c r="M904" s="82"/>
      <c r="N904" s="72"/>
    </row>
    <row r="905" spans="1:14" ht="14.25" customHeight="1">
      <c r="A905" s="149"/>
      <c r="B905" s="188"/>
      <c r="C905" s="182"/>
      <c r="D905" s="79"/>
      <c r="E905" s="82"/>
      <c r="F905" s="82"/>
      <c r="G905" s="82"/>
      <c r="H905" s="82"/>
      <c r="I905" s="82"/>
      <c r="J905" s="82"/>
      <c r="K905" s="82"/>
      <c r="L905" s="82"/>
      <c r="M905" s="82"/>
      <c r="N905" s="72"/>
    </row>
    <row r="906" spans="1:14" ht="14.25" customHeight="1">
      <c r="A906" s="149"/>
      <c r="B906" s="188"/>
      <c r="C906" s="182"/>
      <c r="D906" s="79"/>
      <c r="E906" s="82"/>
      <c r="F906" s="82"/>
      <c r="G906" s="82"/>
      <c r="H906" s="82"/>
      <c r="I906" s="82"/>
      <c r="J906" s="82"/>
      <c r="K906" s="82"/>
      <c r="L906" s="82"/>
      <c r="M906" s="82"/>
      <c r="N906" s="72"/>
    </row>
    <row r="907" spans="1:14" ht="14.25" customHeight="1">
      <c r="A907" s="149"/>
      <c r="B907" s="188"/>
      <c r="C907" s="182"/>
      <c r="D907" s="79"/>
      <c r="E907" s="82"/>
      <c r="F907" s="82"/>
      <c r="G907" s="82"/>
      <c r="H907" s="82"/>
      <c r="I907" s="82"/>
      <c r="J907" s="82"/>
      <c r="K907" s="82"/>
      <c r="L907" s="82"/>
      <c r="M907" s="82"/>
      <c r="N907" s="72"/>
    </row>
    <row r="908" spans="1:14" ht="14.25" customHeight="1">
      <c r="A908" s="149"/>
      <c r="B908" s="188"/>
      <c r="C908" s="182"/>
      <c r="D908" s="79"/>
      <c r="E908" s="82"/>
      <c r="F908" s="82"/>
      <c r="G908" s="82"/>
      <c r="H908" s="82"/>
      <c r="I908" s="82"/>
      <c r="J908" s="82"/>
      <c r="K908" s="82"/>
      <c r="L908" s="82"/>
      <c r="M908" s="82"/>
      <c r="N908" s="72"/>
    </row>
    <row r="909" spans="1:14" ht="14.25" customHeight="1">
      <c r="A909" s="149"/>
      <c r="B909" s="188"/>
      <c r="C909" s="182"/>
      <c r="D909" s="79"/>
      <c r="E909" s="82"/>
      <c r="F909" s="82"/>
      <c r="G909" s="82"/>
      <c r="H909" s="82"/>
      <c r="I909" s="82"/>
      <c r="J909" s="82"/>
      <c r="K909" s="82"/>
      <c r="L909" s="82"/>
      <c r="M909" s="82"/>
      <c r="N909" s="72"/>
    </row>
    <row r="910" spans="1:14" ht="14.25" customHeight="1">
      <c r="A910" s="149"/>
      <c r="B910" s="188"/>
      <c r="C910" s="182"/>
      <c r="D910" s="79"/>
      <c r="E910" s="82"/>
      <c r="F910" s="82"/>
      <c r="G910" s="82"/>
      <c r="H910" s="82"/>
      <c r="I910" s="82"/>
      <c r="J910" s="82"/>
      <c r="K910" s="82"/>
      <c r="L910" s="82"/>
      <c r="M910" s="82"/>
      <c r="N910" s="72"/>
    </row>
    <row r="911" spans="1:14" ht="14.25" customHeight="1">
      <c r="A911" s="149"/>
      <c r="B911" s="188"/>
      <c r="C911" s="182"/>
      <c r="D911" s="79"/>
      <c r="E911" s="82"/>
      <c r="F911" s="82"/>
      <c r="G911" s="82"/>
      <c r="H911" s="82"/>
      <c r="I911" s="82"/>
      <c r="J911" s="82"/>
      <c r="K911" s="82"/>
      <c r="L911" s="82"/>
      <c r="M911" s="82"/>
      <c r="N911" s="72"/>
    </row>
    <row r="912" spans="1:14" ht="14.25" customHeight="1">
      <c r="A912" s="149"/>
      <c r="B912" s="188"/>
      <c r="C912" s="182"/>
      <c r="D912" s="79"/>
      <c r="E912" s="82"/>
      <c r="F912" s="82"/>
      <c r="G912" s="82"/>
      <c r="H912" s="82"/>
      <c r="I912" s="82"/>
      <c r="J912" s="82"/>
      <c r="K912" s="82"/>
      <c r="L912" s="82"/>
      <c r="M912" s="82"/>
      <c r="N912" s="72"/>
    </row>
    <row r="913" spans="1:14" ht="14.25" customHeight="1">
      <c r="A913" s="149"/>
      <c r="B913" s="188"/>
      <c r="C913" s="182"/>
      <c r="D913" s="79"/>
      <c r="E913" s="82"/>
      <c r="F913" s="82"/>
      <c r="G913" s="82"/>
      <c r="H913" s="82"/>
      <c r="I913" s="82"/>
      <c r="J913" s="82"/>
      <c r="K913" s="82"/>
      <c r="L913" s="82"/>
      <c r="M913" s="82"/>
      <c r="N913" s="72"/>
    </row>
    <row r="914" spans="1:14" ht="14.25" customHeight="1">
      <c r="A914" s="149"/>
      <c r="B914" s="188"/>
      <c r="C914" s="182"/>
      <c r="D914" s="79"/>
      <c r="E914" s="82"/>
      <c r="F914" s="82"/>
      <c r="G914" s="82"/>
      <c r="H914" s="82"/>
      <c r="I914" s="82"/>
      <c r="J914" s="82"/>
      <c r="K914" s="82"/>
      <c r="L914" s="82"/>
      <c r="M914" s="82"/>
      <c r="N914" s="72"/>
    </row>
    <row r="915" spans="1:14" ht="14.25" customHeight="1">
      <c r="A915" s="149"/>
      <c r="B915" s="188"/>
      <c r="C915" s="182"/>
      <c r="D915" s="79"/>
      <c r="E915" s="82"/>
      <c r="F915" s="82"/>
      <c r="G915" s="82"/>
      <c r="H915" s="82"/>
      <c r="I915" s="82"/>
      <c r="J915" s="82"/>
      <c r="K915" s="82"/>
      <c r="L915" s="82"/>
      <c r="M915" s="82"/>
      <c r="N915" s="72"/>
    </row>
    <row r="916" spans="1:14" ht="14.25" customHeight="1">
      <c r="A916" s="149"/>
      <c r="B916" s="188"/>
      <c r="C916" s="182"/>
      <c r="D916" s="79"/>
      <c r="E916" s="82"/>
      <c r="F916" s="82"/>
      <c r="G916" s="82"/>
      <c r="H916" s="82"/>
      <c r="I916" s="82"/>
      <c r="J916" s="82"/>
      <c r="K916" s="82"/>
      <c r="L916" s="82"/>
      <c r="M916" s="82"/>
      <c r="N916" s="72"/>
    </row>
    <row r="917" spans="1:14" ht="14.25" customHeight="1">
      <c r="A917" s="149"/>
      <c r="B917" s="188"/>
      <c r="C917" s="182"/>
      <c r="D917" s="79"/>
      <c r="E917" s="82"/>
      <c r="F917" s="82"/>
      <c r="G917" s="82"/>
      <c r="H917" s="82"/>
      <c r="I917" s="82"/>
      <c r="J917" s="82"/>
      <c r="K917" s="82"/>
      <c r="L917" s="82"/>
      <c r="M917" s="82"/>
      <c r="N917" s="72"/>
    </row>
    <row r="918" spans="1:14" ht="14.25" customHeight="1">
      <c r="A918" s="149"/>
      <c r="B918" s="188"/>
      <c r="C918" s="182"/>
      <c r="D918" s="79"/>
      <c r="E918" s="82"/>
      <c r="F918" s="82"/>
      <c r="G918" s="82"/>
      <c r="H918" s="82"/>
      <c r="I918" s="82"/>
      <c r="J918" s="82"/>
      <c r="K918" s="82"/>
      <c r="L918" s="82"/>
      <c r="M918" s="82"/>
      <c r="N918" s="72"/>
    </row>
    <row r="919" spans="1:14" ht="14.25" customHeight="1">
      <c r="A919" s="149"/>
      <c r="B919" s="188"/>
      <c r="C919" s="182"/>
      <c r="D919" s="79"/>
      <c r="E919" s="82"/>
      <c r="F919" s="82"/>
      <c r="G919" s="82"/>
      <c r="H919" s="82"/>
      <c r="I919" s="82"/>
      <c r="J919" s="82"/>
      <c r="K919" s="82"/>
      <c r="L919" s="82"/>
      <c r="M919" s="82"/>
      <c r="N919" s="72"/>
    </row>
    <row r="920" spans="1:14" ht="14.25" customHeight="1">
      <c r="A920" s="149"/>
      <c r="B920" s="188"/>
      <c r="C920" s="182"/>
      <c r="D920" s="79"/>
      <c r="E920" s="82"/>
      <c r="F920" s="82"/>
      <c r="G920" s="82"/>
      <c r="H920" s="82"/>
      <c r="I920" s="82"/>
      <c r="J920" s="82"/>
      <c r="K920" s="82"/>
      <c r="L920" s="82"/>
      <c r="M920" s="82"/>
      <c r="N920" s="72"/>
    </row>
    <row r="921" spans="1:14" ht="14.25" customHeight="1">
      <c r="A921" s="149"/>
      <c r="B921" s="188"/>
      <c r="C921" s="182"/>
      <c r="D921" s="79"/>
      <c r="E921" s="82"/>
      <c r="F921" s="82"/>
      <c r="G921" s="82"/>
      <c r="H921" s="82"/>
      <c r="I921" s="82"/>
      <c r="J921" s="82"/>
      <c r="K921" s="82"/>
      <c r="L921" s="82"/>
      <c r="M921" s="82"/>
      <c r="N921" s="72"/>
    </row>
    <row r="922" spans="1:14" ht="14.25" customHeight="1">
      <c r="A922" s="149"/>
      <c r="B922" s="188"/>
      <c r="C922" s="182"/>
      <c r="D922" s="79"/>
      <c r="E922" s="82"/>
      <c r="F922" s="82"/>
      <c r="G922" s="82"/>
      <c r="H922" s="82"/>
      <c r="I922" s="82"/>
      <c r="J922" s="82"/>
      <c r="K922" s="82"/>
      <c r="L922" s="82"/>
      <c r="M922" s="82"/>
      <c r="N922" s="72"/>
    </row>
    <row r="923" spans="1:14" ht="14.25" customHeight="1">
      <c r="A923" s="149"/>
      <c r="B923" s="188"/>
      <c r="C923" s="182"/>
      <c r="D923" s="79"/>
      <c r="E923" s="82"/>
      <c r="F923" s="82"/>
      <c r="G923" s="82"/>
      <c r="H923" s="82"/>
      <c r="I923" s="82"/>
      <c r="J923" s="82"/>
      <c r="K923" s="82"/>
      <c r="L923" s="82"/>
      <c r="M923" s="82"/>
      <c r="N923" s="72"/>
    </row>
    <row r="924" spans="1:14" ht="14.25" customHeight="1">
      <c r="A924" s="149"/>
      <c r="B924" s="188"/>
      <c r="C924" s="182"/>
      <c r="D924" s="79"/>
      <c r="E924" s="82"/>
      <c r="F924" s="82"/>
      <c r="G924" s="82"/>
      <c r="H924" s="82"/>
      <c r="I924" s="82"/>
      <c r="J924" s="82"/>
      <c r="K924" s="82"/>
      <c r="L924" s="82"/>
      <c r="M924" s="82"/>
      <c r="N924" s="72"/>
    </row>
    <row r="925" spans="1:14" ht="14.25" customHeight="1">
      <c r="A925" s="149"/>
      <c r="B925" s="188"/>
      <c r="C925" s="182"/>
      <c r="D925" s="79"/>
      <c r="E925" s="82"/>
      <c r="F925" s="82"/>
      <c r="G925" s="82"/>
      <c r="H925" s="82"/>
      <c r="I925" s="82"/>
      <c r="J925" s="82"/>
      <c r="K925" s="82"/>
      <c r="L925" s="82"/>
      <c r="M925" s="82"/>
      <c r="N925" s="72"/>
    </row>
    <row r="926" spans="1:14" ht="14.25" customHeight="1">
      <c r="A926" s="149"/>
      <c r="B926" s="188"/>
      <c r="C926" s="182"/>
      <c r="D926" s="79"/>
      <c r="E926" s="82"/>
      <c r="F926" s="82"/>
      <c r="G926" s="82"/>
      <c r="H926" s="82"/>
      <c r="I926" s="82"/>
      <c r="J926" s="82"/>
      <c r="K926" s="82"/>
      <c r="L926" s="82"/>
      <c r="M926" s="82"/>
      <c r="N926" s="72"/>
    </row>
    <row r="927" spans="1:14" ht="14.25" customHeight="1">
      <c r="A927" s="149"/>
      <c r="B927" s="188"/>
      <c r="C927" s="182"/>
      <c r="D927" s="79"/>
      <c r="E927" s="82"/>
      <c r="F927" s="82"/>
      <c r="G927" s="82"/>
      <c r="H927" s="82"/>
      <c r="I927" s="82"/>
      <c r="J927" s="82"/>
      <c r="K927" s="82"/>
      <c r="L927" s="82"/>
      <c r="M927" s="82"/>
      <c r="N927" s="72"/>
    </row>
    <row r="928" spans="1:14" ht="14.25" customHeight="1">
      <c r="A928" s="149"/>
      <c r="B928" s="188"/>
      <c r="C928" s="182"/>
      <c r="D928" s="79"/>
      <c r="E928" s="82"/>
      <c r="F928" s="82"/>
      <c r="G928" s="82"/>
      <c r="H928" s="82"/>
      <c r="I928" s="82"/>
      <c r="J928" s="82"/>
      <c r="K928" s="82"/>
      <c r="L928" s="82"/>
      <c r="M928" s="82"/>
      <c r="N928" s="72"/>
    </row>
    <row r="929" spans="1:14" ht="14.25" customHeight="1">
      <c r="A929" s="149"/>
      <c r="B929" s="188"/>
      <c r="C929" s="182"/>
      <c r="D929" s="79"/>
      <c r="E929" s="82"/>
      <c r="F929" s="82"/>
      <c r="G929" s="82"/>
      <c r="H929" s="82"/>
      <c r="I929" s="82"/>
      <c r="J929" s="82"/>
      <c r="K929" s="82"/>
      <c r="L929" s="82"/>
      <c r="M929" s="82"/>
      <c r="N929" s="72"/>
    </row>
    <row r="930" spans="1:14" ht="14.25" customHeight="1">
      <c r="A930" s="149"/>
      <c r="B930" s="188"/>
      <c r="C930" s="182"/>
      <c r="D930" s="79"/>
      <c r="E930" s="82"/>
      <c r="F930" s="82"/>
      <c r="G930" s="82"/>
      <c r="H930" s="82"/>
      <c r="I930" s="82"/>
      <c r="J930" s="82"/>
      <c r="K930" s="82"/>
      <c r="L930" s="82"/>
      <c r="M930" s="82"/>
      <c r="N930" s="72"/>
    </row>
    <row r="931" spans="1:14" ht="14.25" customHeight="1">
      <c r="A931" s="149"/>
      <c r="B931" s="188"/>
      <c r="C931" s="182"/>
      <c r="D931" s="79"/>
      <c r="E931" s="82"/>
      <c r="F931" s="82"/>
      <c r="G931" s="82"/>
      <c r="H931" s="82"/>
      <c r="I931" s="82"/>
      <c r="J931" s="82"/>
      <c r="K931" s="82"/>
      <c r="L931" s="82"/>
      <c r="M931" s="82"/>
      <c r="N931" s="72"/>
    </row>
    <row r="932" spans="1:14" ht="14.25" customHeight="1">
      <c r="A932" s="149"/>
      <c r="B932" s="188"/>
      <c r="C932" s="182"/>
      <c r="D932" s="79"/>
      <c r="E932" s="82"/>
      <c r="F932" s="82"/>
      <c r="G932" s="82"/>
      <c r="H932" s="82"/>
      <c r="I932" s="82"/>
      <c r="J932" s="82"/>
      <c r="K932" s="82"/>
      <c r="L932" s="82"/>
      <c r="M932" s="82"/>
      <c r="N932" s="72"/>
    </row>
    <row r="933" spans="1:14" ht="14.25" customHeight="1">
      <c r="A933" s="149"/>
      <c r="B933" s="188"/>
      <c r="C933" s="182"/>
      <c r="D933" s="79"/>
      <c r="E933" s="82"/>
      <c r="F933" s="82"/>
      <c r="G933" s="82"/>
      <c r="H933" s="82"/>
      <c r="I933" s="82"/>
      <c r="J933" s="82"/>
      <c r="K933" s="82"/>
      <c r="L933" s="82"/>
      <c r="M933" s="82"/>
    </row>
    <row r="934" spans="1:14" ht="14.25" customHeight="1">
      <c r="A934" s="149"/>
      <c r="B934" s="188"/>
      <c r="C934" s="182"/>
      <c r="D934" s="79"/>
      <c r="E934" s="82"/>
      <c r="F934" s="82"/>
      <c r="G934" s="82"/>
      <c r="H934" s="82"/>
      <c r="I934" s="82"/>
      <c r="J934" s="82"/>
      <c r="K934" s="82"/>
      <c r="L934" s="82"/>
      <c r="M934" s="82"/>
      <c r="N934" s="72"/>
    </row>
    <row r="935" spans="1:14" ht="14.25" customHeight="1">
      <c r="A935" s="149"/>
      <c r="B935" s="188"/>
      <c r="C935" s="182"/>
      <c r="D935" s="79"/>
      <c r="E935" s="82"/>
      <c r="F935" s="82"/>
      <c r="G935" s="82"/>
      <c r="H935" s="82"/>
      <c r="I935" s="82"/>
      <c r="J935" s="82"/>
      <c r="K935" s="82"/>
      <c r="L935" s="82"/>
      <c r="M935" s="82"/>
      <c r="N935" s="72"/>
    </row>
    <row r="936" spans="1:14" ht="14.25" customHeight="1">
      <c r="A936" s="149"/>
      <c r="B936" s="188"/>
      <c r="C936" s="182"/>
      <c r="D936" s="79"/>
      <c r="E936" s="82"/>
      <c r="F936" s="82"/>
      <c r="G936" s="82"/>
      <c r="H936" s="82"/>
      <c r="I936" s="82"/>
      <c r="J936" s="82"/>
      <c r="K936" s="82"/>
      <c r="L936" s="82"/>
      <c r="M936" s="82"/>
      <c r="N936" s="72"/>
    </row>
    <row r="937" spans="1:14" ht="14.25" customHeight="1">
      <c r="A937" s="149"/>
      <c r="B937" s="188"/>
      <c r="C937" s="182"/>
      <c r="D937" s="79"/>
      <c r="E937" s="82"/>
      <c r="F937" s="82"/>
      <c r="G937" s="82"/>
      <c r="H937" s="82"/>
      <c r="I937" s="82"/>
      <c r="J937" s="82"/>
      <c r="K937" s="82"/>
      <c r="L937" s="82"/>
      <c r="M937" s="82"/>
      <c r="N937" s="72"/>
    </row>
    <row r="938" spans="1:14" ht="14.25" customHeight="1">
      <c r="A938" s="149"/>
      <c r="B938" s="188"/>
      <c r="C938" s="182"/>
      <c r="D938" s="79"/>
      <c r="E938" s="82"/>
      <c r="F938" s="82"/>
      <c r="G938" s="82"/>
      <c r="H938" s="82"/>
      <c r="I938" s="82"/>
      <c r="J938" s="82"/>
      <c r="K938" s="82"/>
      <c r="L938" s="82"/>
      <c r="M938" s="82"/>
      <c r="N938" s="72"/>
    </row>
    <row r="939" spans="1:14" ht="14.25" customHeight="1">
      <c r="A939" s="149"/>
      <c r="B939" s="188"/>
      <c r="C939" s="182"/>
      <c r="D939" s="79"/>
      <c r="E939" s="82"/>
      <c r="F939" s="82"/>
      <c r="G939" s="82"/>
      <c r="H939" s="82"/>
      <c r="I939" s="82"/>
      <c r="J939" s="82"/>
      <c r="K939" s="82"/>
      <c r="L939" s="82"/>
      <c r="M939" s="82"/>
      <c r="N939" s="72"/>
    </row>
    <row r="940" spans="1:14" ht="14.25" customHeight="1">
      <c r="A940" s="149"/>
      <c r="B940" s="188"/>
      <c r="C940" s="182"/>
      <c r="D940" s="79"/>
      <c r="E940" s="82"/>
      <c r="F940" s="82"/>
      <c r="G940" s="82"/>
      <c r="H940" s="82"/>
      <c r="I940" s="82"/>
      <c r="J940" s="82"/>
      <c r="K940" s="82"/>
      <c r="L940" s="82"/>
      <c r="M940" s="82"/>
      <c r="N940" s="72"/>
    </row>
    <row r="941" spans="1:14" ht="14.25" customHeight="1">
      <c r="A941" s="149"/>
      <c r="B941" s="188"/>
      <c r="C941" s="182"/>
      <c r="D941" s="79"/>
      <c r="E941" s="82"/>
      <c r="F941" s="82"/>
      <c r="G941" s="82"/>
      <c r="H941" s="82"/>
      <c r="I941" s="82"/>
      <c r="J941" s="82"/>
      <c r="K941" s="82"/>
      <c r="L941" s="82"/>
      <c r="M941" s="82"/>
      <c r="N941" s="72"/>
    </row>
    <row r="942" spans="1:14" ht="14.25" customHeight="1">
      <c r="A942" s="149"/>
      <c r="B942" s="188"/>
      <c r="C942" s="182"/>
      <c r="D942" s="79"/>
      <c r="E942" s="82"/>
      <c r="F942" s="82"/>
      <c r="G942" s="82"/>
      <c r="H942" s="82"/>
      <c r="I942" s="82"/>
      <c r="J942" s="82"/>
      <c r="K942" s="82"/>
      <c r="L942" s="82"/>
      <c r="M942" s="82"/>
      <c r="N942" s="72"/>
    </row>
    <row r="943" spans="1:14" ht="14.25" customHeight="1">
      <c r="A943" s="149"/>
      <c r="B943" s="188"/>
      <c r="C943" s="182"/>
      <c r="D943" s="79"/>
      <c r="E943" s="82"/>
      <c r="F943" s="82"/>
      <c r="G943" s="82"/>
      <c r="H943" s="82"/>
      <c r="I943" s="82"/>
      <c r="J943" s="82"/>
      <c r="K943" s="82"/>
      <c r="L943" s="82"/>
      <c r="M943" s="82"/>
      <c r="N943" s="72"/>
    </row>
    <row r="944" spans="1:14" ht="14.25" customHeight="1">
      <c r="A944" s="149"/>
      <c r="B944" s="188"/>
      <c r="C944" s="182"/>
      <c r="D944" s="79"/>
      <c r="E944" s="82"/>
      <c r="F944" s="82"/>
      <c r="G944" s="82"/>
      <c r="H944" s="82"/>
      <c r="I944" s="82"/>
      <c r="J944" s="82"/>
      <c r="K944" s="82"/>
      <c r="L944" s="82"/>
      <c r="M944" s="82"/>
      <c r="N944" s="72"/>
    </row>
    <row r="945" spans="1:14" ht="14.25" customHeight="1">
      <c r="A945" s="149"/>
      <c r="B945" s="188"/>
      <c r="C945" s="182"/>
      <c r="D945" s="79"/>
      <c r="E945" s="82"/>
      <c r="F945" s="82"/>
      <c r="G945" s="82"/>
      <c r="H945" s="82"/>
      <c r="I945" s="82"/>
      <c r="J945" s="82"/>
      <c r="K945" s="82"/>
      <c r="L945" s="82"/>
      <c r="M945" s="82"/>
      <c r="N945" s="72"/>
    </row>
    <row r="946" spans="1:14" ht="14.25" customHeight="1">
      <c r="A946" s="149"/>
      <c r="B946" s="188"/>
      <c r="C946" s="182"/>
      <c r="D946" s="79"/>
      <c r="E946" s="82"/>
      <c r="F946" s="82"/>
      <c r="G946" s="82"/>
      <c r="H946" s="82"/>
      <c r="I946" s="82"/>
      <c r="J946" s="82"/>
      <c r="K946" s="82"/>
      <c r="L946" s="82"/>
      <c r="M946" s="82"/>
      <c r="N946" s="72"/>
    </row>
    <row r="947" spans="1:14" ht="14.25" customHeight="1">
      <c r="A947" s="149"/>
      <c r="B947" s="188"/>
      <c r="C947" s="182"/>
      <c r="D947" s="79"/>
      <c r="E947" s="82"/>
      <c r="F947" s="82"/>
      <c r="G947" s="82"/>
      <c r="H947" s="82"/>
      <c r="I947" s="82"/>
      <c r="J947" s="82"/>
      <c r="K947" s="82"/>
      <c r="L947" s="82"/>
      <c r="M947" s="82"/>
      <c r="N947" s="72"/>
    </row>
    <row r="948" spans="1:14" ht="14.25" customHeight="1">
      <c r="A948" s="149"/>
      <c r="B948" s="188"/>
      <c r="C948" s="182"/>
      <c r="D948" s="79"/>
      <c r="E948" s="82"/>
      <c r="F948" s="82"/>
      <c r="G948" s="82"/>
      <c r="H948" s="82"/>
      <c r="I948" s="82"/>
      <c r="J948" s="82"/>
      <c r="K948" s="82"/>
      <c r="L948" s="82"/>
      <c r="M948" s="82"/>
      <c r="N948" s="72"/>
    </row>
    <row r="949" spans="1:14" ht="14.25" customHeight="1">
      <c r="A949" s="149"/>
      <c r="B949" s="188"/>
      <c r="C949" s="182"/>
      <c r="D949" s="79"/>
      <c r="E949" s="82"/>
      <c r="F949" s="82"/>
      <c r="G949" s="82"/>
      <c r="H949" s="82"/>
      <c r="I949" s="82"/>
      <c r="J949" s="82"/>
      <c r="K949" s="82"/>
      <c r="L949" s="82"/>
      <c r="M949" s="82"/>
      <c r="N949" s="72"/>
    </row>
    <row r="950" spans="1:14" ht="14.25" customHeight="1">
      <c r="A950" s="149"/>
      <c r="B950" s="188"/>
      <c r="C950" s="182"/>
      <c r="D950" s="79"/>
      <c r="E950" s="82"/>
      <c r="F950" s="82"/>
      <c r="G950" s="82"/>
      <c r="H950" s="82"/>
      <c r="I950" s="82"/>
      <c r="J950" s="82"/>
      <c r="K950" s="82"/>
      <c r="L950" s="82"/>
      <c r="M950" s="82"/>
      <c r="N950" s="72"/>
    </row>
    <row r="951" spans="1:14" ht="14.25" customHeight="1">
      <c r="A951" s="149"/>
      <c r="B951" s="188"/>
      <c r="C951" s="182"/>
      <c r="D951" s="79"/>
      <c r="E951" s="82"/>
      <c r="F951" s="82"/>
      <c r="G951" s="82"/>
      <c r="H951" s="82"/>
      <c r="I951" s="82"/>
      <c r="J951" s="82"/>
      <c r="K951" s="82"/>
      <c r="L951" s="82"/>
      <c r="M951" s="82"/>
      <c r="N951" s="72"/>
    </row>
    <row r="952" spans="1:14" ht="14.25" customHeight="1">
      <c r="A952" s="149"/>
      <c r="B952" s="188"/>
      <c r="C952" s="182"/>
      <c r="D952" s="79"/>
      <c r="E952" s="82"/>
      <c r="F952" s="82"/>
      <c r="G952" s="82"/>
      <c r="H952" s="82"/>
      <c r="I952" s="82"/>
      <c r="J952" s="82"/>
      <c r="K952" s="82"/>
      <c r="L952" s="82"/>
      <c r="M952" s="82"/>
      <c r="N952" s="72"/>
    </row>
    <row r="953" spans="1:14" ht="14.25" customHeight="1">
      <c r="A953" s="149"/>
      <c r="B953" s="188"/>
      <c r="C953" s="182"/>
      <c r="D953" s="79"/>
      <c r="E953" s="82"/>
      <c r="F953" s="82"/>
      <c r="G953" s="82"/>
      <c r="H953" s="82"/>
      <c r="I953" s="82"/>
      <c r="J953" s="82"/>
      <c r="K953" s="82"/>
      <c r="L953" s="82"/>
      <c r="M953" s="82"/>
      <c r="N953" s="72"/>
    </row>
    <row r="954" spans="1:14" ht="14.25" customHeight="1">
      <c r="A954" s="149"/>
      <c r="B954" s="188"/>
      <c r="C954" s="182"/>
      <c r="D954" s="79"/>
      <c r="E954" s="82"/>
      <c r="F954" s="82"/>
      <c r="G954" s="82"/>
      <c r="H954" s="82"/>
      <c r="I954" s="82"/>
      <c r="J954" s="82"/>
      <c r="K954" s="82"/>
      <c r="L954" s="82"/>
      <c r="M954" s="82"/>
      <c r="N954" s="72"/>
    </row>
    <row r="955" spans="1:14" ht="14.25" customHeight="1">
      <c r="A955" s="149"/>
      <c r="B955" s="188"/>
      <c r="C955" s="182"/>
      <c r="D955" s="79"/>
      <c r="E955" s="82"/>
      <c r="F955" s="82"/>
      <c r="G955" s="82"/>
      <c r="H955" s="82"/>
      <c r="I955" s="82"/>
      <c r="J955" s="82"/>
      <c r="K955" s="82"/>
      <c r="L955" s="82"/>
      <c r="M955" s="82"/>
      <c r="N955" s="72"/>
    </row>
    <row r="956" spans="1:14" ht="14.25" customHeight="1">
      <c r="A956" s="149"/>
      <c r="B956" s="188"/>
      <c r="C956" s="182"/>
      <c r="D956" s="79"/>
      <c r="E956" s="82"/>
      <c r="F956" s="82"/>
      <c r="G956" s="82"/>
      <c r="H956" s="82"/>
      <c r="I956" s="82"/>
      <c r="J956" s="82"/>
      <c r="K956" s="82"/>
      <c r="L956" s="82"/>
      <c r="M956" s="82"/>
      <c r="N956" s="72"/>
    </row>
    <row r="957" spans="1:14" ht="14.25" customHeight="1">
      <c r="A957" s="149"/>
      <c r="B957" s="188"/>
      <c r="C957" s="182"/>
      <c r="D957" s="79"/>
      <c r="E957" s="82"/>
      <c r="F957" s="82"/>
      <c r="G957" s="82"/>
      <c r="H957" s="82"/>
      <c r="I957" s="82"/>
      <c r="J957" s="82"/>
      <c r="K957" s="82"/>
      <c r="L957" s="82"/>
      <c r="M957" s="82"/>
      <c r="N957" s="72"/>
    </row>
    <row r="958" spans="1:14" ht="14.25" customHeight="1">
      <c r="A958" s="149"/>
      <c r="B958" s="188"/>
      <c r="C958" s="182"/>
      <c r="D958" s="79"/>
      <c r="E958" s="82"/>
      <c r="F958" s="82"/>
      <c r="G958" s="82"/>
      <c r="H958" s="82"/>
      <c r="I958" s="82"/>
      <c r="J958" s="82"/>
      <c r="K958" s="82"/>
      <c r="L958" s="82"/>
      <c r="M958" s="82"/>
      <c r="N958" s="72"/>
    </row>
    <row r="959" spans="1:14" ht="14.25" customHeight="1">
      <c r="A959" s="149"/>
      <c r="B959" s="188"/>
      <c r="C959" s="182"/>
      <c r="D959" s="79"/>
      <c r="E959" s="82"/>
      <c r="F959" s="82"/>
      <c r="G959" s="82"/>
      <c r="H959" s="82"/>
      <c r="I959" s="82"/>
      <c r="J959" s="82"/>
      <c r="K959" s="82"/>
      <c r="L959" s="82"/>
      <c r="M959" s="82"/>
      <c r="N959" s="72"/>
    </row>
    <row r="960" spans="1:14" ht="14.25" customHeight="1">
      <c r="A960" s="149"/>
      <c r="B960" s="188"/>
      <c r="C960" s="182"/>
      <c r="D960" s="79"/>
      <c r="E960" s="82"/>
      <c r="F960" s="82"/>
      <c r="G960" s="82"/>
      <c r="H960" s="82"/>
      <c r="I960" s="82"/>
      <c r="J960" s="82"/>
      <c r="K960" s="82"/>
      <c r="L960" s="82"/>
      <c r="M960" s="82"/>
      <c r="N960" s="72"/>
    </row>
    <row r="961" spans="1:14" ht="14.25" customHeight="1">
      <c r="A961" s="149"/>
      <c r="B961" s="188"/>
      <c r="C961" s="182"/>
      <c r="D961" s="79"/>
      <c r="E961" s="82"/>
      <c r="F961" s="82"/>
      <c r="G961" s="82"/>
      <c r="H961" s="82"/>
      <c r="I961" s="82"/>
      <c r="J961" s="82"/>
      <c r="K961" s="82"/>
      <c r="L961" s="82"/>
      <c r="M961" s="82"/>
      <c r="N961" s="72"/>
    </row>
    <row r="962" spans="1:14" ht="14.25" customHeight="1">
      <c r="A962" s="149"/>
      <c r="B962" s="188"/>
      <c r="C962" s="182"/>
      <c r="D962" s="79"/>
      <c r="E962" s="82"/>
      <c r="F962" s="82"/>
      <c r="G962" s="82"/>
      <c r="H962" s="82"/>
      <c r="I962" s="82"/>
      <c r="J962" s="82"/>
      <c r="K962" s="82"/>
      <c r="L962" s="82"/>
      <c r="M962" s="82"/>
      <c r="N962" s="72"/>
    </row>
    <row r="963" spans="1:14" ht="14.25" customHeight="1">
      <c r="A963" s="149"/>
      <c r="B963" s="188"/>
      <c r="C963" s="182"/>
      <c r="D963" s="79"/>
      <c r="E963" s="82"/>
      <c r="F963" s="82"/>
      <c r="G963" s="82"/>
      <c r="H963" s="82"/>
      <c r="I963" s="82"/>
      <c r="J963" s="82"/>
      <c r="K963" s="82"/>
      <c r="L963" s="82"/>
      <c r="M963" s="82"/>
      <c r="N963" s="72"/>
    </row>
    <row r="964" spans="1:14" ht="14.25" customHeight="1">
      <c r="A964" s="149"/>
      <c r="B964" s="188"/>
      <c r="C964" s="182"/>
      <c r="D964" s="79"/>
      <c r="E964" s="82"/>
      <c r="F964" s="82"/>
      <c r="G964" s="82"/>
      <c r="H964" s="82"/>
      <c r="I964" s="82"/>
      <c r="J964" s="82"/>
      <c r="K964" s="82"/>
      <c r="L964" s="82"/>
      <c r="M964" s="82"/>
      <c r="N964" s="72"/>
    </row>
    <row r="965" spans="1:14" ht="14.25" customHeight="1">
      <c r="A965" s="149"/>
      <c r="B965" s="188"/>
      <c r="C965" s="182"/>
      <c r="D965" s="79"/>
      <c r="E965" s="82"/>
      <c r="F965" s="82"/>
      <c r="G965" s="82"/>
      <c r="H965" s="82"/>
      <c r="I965" s="82"/>
      <c r="J965" s="82"/>
      <c r="K965" s="82"/>
      <c r="L965" s="82"/>
      <c r="M965" s="82"/>
      <c r="N965" s="72"/>
    </row>
    <row r="966" spans="1:14" ht="14.25" customHeight="1">
      <c r="A966" s="149"/>
      <c r="B966" s="188"/>
      <c r="C966" s="182"/>
      <c r="D966" s="79"/>
      <c r="E966" s="82"/>
      <c r="F966" s="82"/>
      <c r="G966" s="82"/>
      <c r="H966" s="82"/>
      <c r="I966" s="82"/>
      <c r="J966" s="82"/>
      <c r="K966" s="82"/>
      <c r="L966" s="82"/>
      <c r="M966" s="82"/>
      <c r="N966" s="72"/>
    </row>
    <row r="967" spans="1:14" ht="14.25" customHeight="1">
      <c r="A967" s="149"/>
      <c r="B967" s="188"/>
      <c r="C967" s="182"/>
      <c r="D967" s="79"/>
      <c r="E967" s="82"/>
      <c r="F967" s="82"/>
      <c r="G967" s="82"/>
      <c r="H967" s="82"/>
      <c r="I967" s="82"/>
      <c r="J967" s="82"/>
      <c r="K967" s="82"/>
      <c r="L967" s="82"/>
      <c r="M967" s="82"/>
      <c r="N967" s="72"/>
    </row>
    <row r="968" spans="1:14" ht="14.25" customHeight="1">
      <c r="A968" s="149"/>
      <c r="B968" s="188"/>
      <c r="C968" s="182"/>
      <c r="D968" s="79"/>
      <c r="E968" s="82"/>
      <c r="F968" s="82"/>
      <c r="G968" s="82"/>
      <c r="H968" s="82"/>
      <c r="I968" s="82"/>
      <c r="J968" s="82"/>
      <c r="K968" s="82"/>
      <c r="L968" s="82"/>
      <c r="M968" s="82"/>
      <c r="N968" s="72"/>
    </row>
    <row r="969" spans="1:14" ht="14.25" customHeight="1">
      <c r="A969" s="149"/>
      <c r="B969" s="188"/>
      <c r="C969" s="182"/>
      <c r="D969" s="79"/>
      <c r="E969" s="82"/>
      <c r="F969" s="82"/>
      <c r="G969" s="82"/>
      <c r="H969" s="82"/>
      <c r="I969" s="82"/>
      <c r="J969" s="82"/>
      <c r="K969" s="82"/>
      <c r="L969" s="82"/>
      <c r="M969" s="82"/>
      <c r="N969" s="72"/>
    </row>
    <row r="970" spans="1:14" ht="14.25" customHeight="1">
      <c r="A970" s="149"/>
      <c r="B970" s="188"/>
      <c r="C970" s="182"/>
      <c r="D970" s="79"/>
      <c r="E970" s="82"/>
      <c r="F970" s="82"/>
      <c r="G970" s="82"/>
      <c r="H970" s="82"/>
      <c r="I970" s="82"/>
      <c r="J970" s="82"/>
      <c r="K970" s="82"/>
      <c r="L970" s="82"/>
      <c r="M970" s="82"/>
      <c r="N970" s="72"/>
    </row>
    <row r="971" spans="1:14" ht="14.25" customHeight="1">
      <c r="A971" s="149"/>
      <c r="B971" s="188"/>
      <c r="C971" s="182"/>
      <c r="D971" s="79"/>
      <c r="E971" s="82"/>
      <c r="F971" s="82"/>
      <c r="G971" s="82"/>
      <c r="H971" s="82"/>
      <c r="I971" s="82"/>
      <c r="J971" s="82"/>
      <c r="K971" s="82"/>
      <c r="L971" s="82"/>
      <c r="M971" s="82"/>
      <c r="N971" s="72"/>
    </row>
    <row r="972" spans="1:14" ht="14.25" customHeight="1">
      <c r="A972" s="149"/>
      <c r="B972" s="188"/>
      <c r="C972" s="182"/>
      <c r="D972" s="79"/>
      <c r="E972" s="82"/>
      <c r="F972" s="82"/>
      <c r="G972" s="82"/>
      <c r="H972" s="82"/>
      <c r="I972" s="82"/>
      <c r="J972" s="82"/>
      <c r="K972" s="82"/>
      <c r="L972" s="82"/>
      <c r="M972" s="82"/>
      <c r="N972" s="72"/>
    </row>
    <row r="973" spans="1:14" ht="14.25" customHeight="1">
      <c r="A973" s="149"/>
      <c r="B973" s="188"/>
      <c r="C973" s="182"/>
      <c r="D973" s="79"/>
      <c r="E973" s="82"/>
      <c r="F973" s="82"/>
      <c r="G973" s="82"/>
      <c r="H973" s="82"/>
      <c r="I973" s="82"/>
      <c r="J973" s="82"/>
      <c r="K973" s="82"/>
      <c r="L973" s="82"/>
      <c r="M973" s="82"/>
      <c r="N973" s="72"/>
    </row>
    <row r="974" spans="1:14" ht="14.25" customHeight="1">
      <c r="A974" s="149"/>
      <c r="B974" s="188"/>
      <c r="C974" s="182"/>
      <c r="D974" s="79"/>
      <c r="E974" s="82"/>
      <c r="F974" s="82"/>
      <c r="G974" s="82"/>
      <c r="H974" s="82"/>
      <c r="I974" s="82"/>
      <c r="J974" s="82"/>
      <c r="K974" s="82"/>
      <c r="L974" s="82"/>
      <c r="M974" s="82"/>
      <c r="N974" s="72"/>
    </row>
    <row r="975" spans="1:14" ht="14.25" customHeight="1">
      <c r="A975" s="149"/>
      <c r="B975" s="188"/>
      <c r="C975" s="182"/>
      <c r="D975" s="79"/>
      <c r="E975" s="82"/>
      <c r="F975" s="82"/>
      <c r="G975" s="82"/>
      <c r="H975" s="82"/>
      <c r="I975" s="82"/>
      <c r="J975" s="82"/>
      <c r="K975" s="82"/>
      <c r="L975" s="82"/>
      <c r="M975" s="82"/>
      <c r="N975" s="72"/>
    </row>
    <row r="976" spans="1:14" ht="14.25" customHeight="1">
      <c r="A976" s="149"/>
      <c r="B976" s="188"/>
      <c r="C976" s="182"/>
      <c r="D976" s="79"/>
      <c r="E976" s="82"/>
      <c r="F976" s="82"/>
      <c r="G976" s="82"/>
      <c r="H976" s="82"/>
      <c r="I976" s="82"/>
      <c r="J976" s="82"/>
      <c r="K976" s="82"/>
      <c r="L976" s="82"/>
      <c r="M976" s="82"/>
      <c r="N976" s="72"/>
    </row>
    <row r="977" spans="1:14" ht="14.25" customHeight="1">
      <c r="A977" s="149"/>
      <c r="B977" s="188"/>
      <c r="C977" s="182"/>
      <c r="D977" s="79"/>
      <c r="E977" s="82"/>
      <c r="F977" s="82"/>
      <c r="G977" s="82"/>
      <c r="H977" s="82"/>
      <c r="I977" s="82"/>
      <c r="J977" s="82"/>
      <c r="K977" s="82"/>
      <c r="L977" s="82"/>
      <c r="M977" s="82"/>
      <c r="N977" s="72"/>
    </row>
    <row r="978" spans="1:14" ht="14.25" customHeight="1">
      <c r="A978" s="149"/>
      <c r="B978" s="188"/>
      <c r="C978" s="182"/>
      <c r="D978" s="79"/>
      <c r="E978" s="82"/>
      <c r="F978" s="82"/>
      <c r="G978" s="82"/>
      <c r="H978" s="82"/>
      <c r="I978" s="82"/>
      <c r="J978" s="82"/>
      <c r="K978" s="82"/>
      <c r="L978" s="82"/>
      <c r="M978" s="82"/>
      <c r="N978" s="72"/>
    </row>
    <row r="979" spans="1:14" ht="14.25" customHeight="1">
      <c r="A979" s="149"/>
      <c r="B979" s="188"/>
      <c r="C979" s="182"/>
      <c r="D979" s="79"/>
      <c r="E979" s="82"/>
      <c r="F979" s="82"/>
      <c r="G979" s="82"/>
      <c r="H979" s="82"/>
      <c r="I979" s="82"/>
      <c r="J979" s="82"/>
      <c r="K979" s="82"/>
      <c r="L979" s="82"/>
      <c r="M979" s="82"/>
      <c r="N979" s="72"/>
    </row>
    <row r="980" spans="1:14" ht="14.25" customHeight="1">
      <c r="A980" s="149"/>
      <c r="B980" s="188"/>
      <c r="C980" s="182"/>
      <c r="D980" s="79"/>
      <c r="E980" s="82"/>
      <c r="F980" s="82"/>
      <c r="G980" s="82"/>
      <c r="H980" s="82"/>
      <c r="I980" s="82"/>
      <c r="J980" s="82"/>
      <c r="K980" s="82"/>
      <c r="L980" s="82"/>
      <c r="M980" s="82"/>
      <c r="N980" s="72"/>
    </row>
    <row r="981" spans="1:14" ht="14.25" customHeight="1">
      <c r="A981" s="149"/>
      <c r="B981" s="188"/>
      <c r="C981" s="182"/>
      <c r="D981" s="79"/>
      <c r="E981" s="82"/>
      <c r="F981" s="82"/>
      <c r="G981" s="82"/>
      <c r="H981" s="82"/>
      <c r="I981" s="82"/>
      <c r="J981" s="82"/>
      <c r="K981" s="82"/>
      <c r="L981" s="82"/>
      <c r="M981" s="82"/>
      <c r="N981" s="72"/>
    </row>
    <row r="982" spans="1:14" ht="14.25" customHeight="1">
      <c r="A982" s="149"/>
      <c r="B982" s="188"/>
      <c r="C982" s="182"/>
      <c r="D982" s="79"/>
      <c r="E982" s="82"/>
      <c r="F982" s="82"/>
      <c r="G982" s="82"/>
      <c r="H982" s="82"/>
      <c r="I982" s="82"/>
      <c r="J982" s="82"/>
      <c r="K982" s="82"/>
      <c r="L982" s="82"/>
      <c r="M982" s="82"/>
      <c r="N982" s="72"/>
    </row>
    <row r="983" spans="1:14" ht="14.25" customHeight="1">
      <c r="A983" s="149"/>
      <c r="B983" s="188"/>
      <c r="C983" s="182"/>
      <c r="D983" s="79"/>
      <c r="E983" s="82"/>
      <c r="F983" s="82"/>
      <c r="G983" s="82"/>
      <c r="H983" s="82"/>
      <c r="I983" s="82"/>
      <c r="J983" s="82"/>
      <c r="K983" s="82"/>
      <c r="L983" s="82"/>
      <c r="M983" s="82"/>
      <c r="N983" s="72"/>
    </row>
    <row r="984" spans="1:14" ht="14.25" customHeight="1">
      <c r="A984" s="149"/>
      <c r="B984" s="188"/>
      <c r="C984" s="182"/>
      <c r="D984" s="79"/>
      <c r="E984" s="82"/>
      <c r="F984" s="82"/>
      <c r="G984" s="82"/>
      <c r="H984" s="82"/>
      <c r="I984" s="82"/>
      <c r="J984" s="82"/>
      <c r="K984" s="82"/>
      <c r="L984" s="82"/>
      <c r="M984" s="82"/>
      <c r="N984" s="72"/>
    </row>
    <row r="985" spans="1:14" ht="14.25" customHeight="1">
      <c r="A985" s="149"/>
      <c r="B985" s="188"/>
      <c r="C985" s="182"/>
      <c r="D985" s="79"/>
      <c r="E985" s="82"/>
      <c r="F985" s="82"/>
      <c r="G985" s="82"/>
      <c r="H985" s="82"/>
      <c r="I985" s="82"/>
      <c r="J985" s="82"/>
      <c r="K985" s="82"/>
      <c r="L985" s="82"/>
      <c r="M985" s="82"/>
      <c r="N985" s="72"/>
    </row>
    <row r="986" spans="1:14" ht="14.25" customHeight="1">
      <c r="A986" s="149"/>
      <c r="B986" s="188"/>
      <c r="C986" s="182"/>
      <c r="D986" s="79"/>
      <c r="E986" s="82"/>
      <c r="F986" s="82"/>
      <c r="G986" s="82"/>
      <c r="H986" s="82"/>
      <c r="I986" s="82"/>
      <c r="J986" s="82"/>
      <c r="K986" s="82"/>
      <c r="L986" s="82"/>
      <c r="M986" s="82"/>
      <c r="N986" s="72"/>
    </row>
    <row r="987" spans="1:14" ht="14.25" customHeight="1">
      <c r="A987" s="149"/>
      <c r="B987" s="188"/>
      <c r="C987" s="182"/>
      <c r="D987" s="79"/>
      <c r="E987" s="82"/>
      <c r="F987" s="82"/>
      <c r="G987" s="82"/>
      <c r="H987" s="82"/>
      <c r="I987" s="82"/>
      <c r="J987" s="82"/>
      <c r="K987" s="82"/>
      <c r="L987" s="82"/>
      <c r="M987" s="82"/>
      <c r="N987" s="72"/>
    </row>
    <row r="988" spans="1:14" ht="14.25" customHeight="1">
      <c r="A988" s="149"/>
      <c r="B988" s="188"/>
      <c r="C988" s="182"/>
      <c r="D988" s="79"/>
      <c r="E988" s="82"/>
      <c r="F988" s="82"/>
      <c r="G988" s="82"/>
      <c r="H988" s="82"/>
      <c r="I988" s="82"/>
      <c r="J988" s="82"/>
      <c r="K988" s="82"/>
      <c r="L988" s="82"/>
      <c r="M988" s="82"/>
      <c r="N988" s="72"/>
    </row>
    <row r="989" spans="1:14" ht="14.25" customHeight="1">
      <c r="A989" s="149"/>
      <c r="B989" s="188"/>
      <c r="C989" s="182"/>
      <c r="D989" s="79"/>
      <c r="E989" s="82"/>
      <c r="F989" s="82"/>
      <c r="G989" s="82"/>
      <c r="H989" s="82"/>
      <c r="I989" s="82"/>
      <c r="J989" s="82"/>
      <c r="K989" s="82"/>
      <c r="L989" s="82"/>
      <c r="M989" s="82"/>
      <c r="N989" s="72"/>
    </row>
    <row r="990" spans="1:14" ht="14.25" customHeight="1">
      <c r="A990" s="149"/>
      <c r="B990" s="188"/>
      <c r="C990" s="182"/>
      <c r="D990" s="79"/>
      <c r="E990" s="82"/>
      <c r="F990" s="82"/>
      <c r="G990" s="82"/>
      <c r="H990" s="82"/>
      <c r="I990" s="82"/>
      <c r="J990" s="82"/>
      <c r="K990" s="82"/>
      <c r="L990" s="82"/>
      <c r="M990" s="82"/>
      <c r="N990" s="72"/>
    </row>
    <row r="991" spans="1:14" ht="14.25" customHeight="1">
      <c r="A991" s="149"/>
      <c r="B991" s="188"/>
      <c r="C991" s="182"/>
      <c r="D991" s="79"/>
      <c r="E991" s="82"/>
      <c r="F991" s="82"/>
      <c r="G991" s="82"/>
      <c r="H991" s="82"/>
      <c r="I991" s="82"/>
      <c r="J991" s="82"/>
      <c r="K991" s="82"/>
      <c r="L991" s="82"/>
      <c r="M991" s="82"/>
      <c r="N991" s="72"/>
    </row>
    <row r="992" spans="1:14" ht="14.25" customHeight="1">
      <c r="A992" s="149"/>
      <c r="B992" s="188"/>
      <c r="C992" s="182"/>
      <c r="D992" s="79"/>
      <c r="E992" s="82"/>
      <c r="F992" s="82"/>
      <c r="G992" s="82"/>
      <c r="H992" s="82"/>
      <c r="I992" s="82"/>
      <c r="J992" s="82"/>
      <c r="K992" s="82"/>
      <c r="L992" s="82"/>
      <c r="M992" s="82"/>
      <c r="N992" s="72"/>
    </row>
    <row r="993" spans="1:14" ht="14.25" customHeight="1">
      <c r="A993" s="149"/>
      <c r="B993" s="188"/>
      <c r="C993" s="182"/>
      <c r="D993" s="79"/>
      <c r="E993" s="82"/>
      <c r="F993" s="82"/>
      <c r="G993" s="82"/>
      <c r="H993" s="82"/>
      <c r="I993" s="82"/>
      <c r="J993" s="82"/>
      <c r="K993" s="82"/>
      <c r="L993" s="82"/>
      <c r="M993" s="82"/>
      <c r="N993" s="72"/>
    </row>
    <row r="994" spans="1:14" ht="14.25" customHeight="1">
      <c r="A994" s="149"/>
      <c r="B994" s="188"/>
      <c r="C994" s="182"/>
      <c r="D994" s="79"/>
      <c r="E994" s="82"/>
      <c r="F994" s="82"/>
      <c r="G994" s="82"/>
      <c r="H994" s="82"/>
      <c r="I994" s="82"/>
      <c r="J994" s="82"/>
      <c r="K994" s="82"/>
      <c r="L994" s="82"/>
      <c r="M994" s="82"/>
      <c r="N994" s="72"/>
    </row>
    <row r="995" spans="1:14" ht="14.25" customHeight="1">
      <c r="A995" s="149"/>
      <c r="B995" s="188"/>
      <c r="C995" s="182"/>
      <c r="D995" s="79"/>
      <c r="E995" s="82"/>
      <c r="F995" s="82"/>
      <c r="G995" s="82"/>
      <c r="H995" s="82"/>
      <c r="I995" s="82"/>
      <c r="J995" s="82"/>
      <c r="K995" s="82"/>
      <c r="L995" s="82"/>
      <c r="M995" s="82"/>
      <c r="N995" s="72"/>
    </row>
    <row r="996" spans="1:14" ht="14.25" customHeight="1">
      <c r="A996" s="149"/>
      <c r="B996" s="188"/>
      <c r="C996" s="182"/>
      <c r="D996" s="79"/>
      <c r="E996" s="82"/>
      <c r="F996" s="82"/>
      <c r="G996" s="82"/>
      <c r="H996" s="82"/>
      <c r="I996" s="82"/>
      <c r="J996" s="82"/>
      <c r="K996" s="82"/>
      <c r="L996" s="82"/>
      <c r="M996" s="82"/>
      <c r="N996" s="72"/>
    </row>
    <row r="997" spans="1:14" ht="14.25" customHeight="1">
      <c r="A997" s="149"/>
      <c r="B997" s="188"/>
      <c r="C997" s="182"/>
      <c r="D997" s="79"/>
      <c r="E997" s="82"/>
      <c r="F997" s="82"/>
      <c r="G997" s="82"/>
      <c r="H997" s="82"/>
      <c r="I997" s="82"/>
      <c r="J997" s="82"/>
      <c r="K997" s="82"/>
      <c r="L997" s="82"/>
      <c r="M997" s="82"/>
      <c r="N997" s="72"/>
    </row>
    <row r="998" spans="1:14" ht="14.25" customHeight="1">
      <c r="A998" s="149"/>
      <c r="B998" s="188"/>
      <c r="C998" s="182"/>
      <c r="D998" s="79"/>
      <c r="E998" s="82"/>
      <c r="F998" s="82"/>
      <c r="G998" s="82"/>
      <c r="H998" s="82"/>
      <c r="I998" s="82"/>
      <c r="J998" s="82"/>
      <c r="K998" s="82"/>
      <c r="L998" s="82"/>
      <c r="M998" s="82"/>
      <c r="N998" s="72"/>
    </row>
    <row r="999" spans="1:14" ht="14.25" customHeight="1">
      <c r="A999" s="149"/>
      <c r="B999" s="188"/>
      <c r="C999" s="182"/>
      <c r="D999" s="79"/>
      <c r="E999" s="82"/>
      <c r="F999" s="82"/>
      <c r="G999" s="82"/>
      <c r="H999" s="82"/>
      <c r="I999" s="82"/>
      <c r="J999" s="82"/>
      <c r="K999" s="82"/>
      <c r="L999" s="82"/>
      <c r="M999" s="82"/>
      <c r="N999" s="72"/>
    </row>
    <row r="1000" spans="1:14" ht="14.25" customHeight="1">
      <c r="A1000" s="149"/>
      <c r="B1000" s="188"/>
      <c r="C1000" s="182"/>
      <c r="D1000" s="79"/>
      <c r="E1000" s="82"/>
      <c r="F1000" s="82"/>
      <c r="G1000" s="82"/>
      <c r="H1000" s="82"/>
      <c r="I1000" s="82"/>
      <c r="J1000" s="82"/>
      <c r="K1000" s="82"/>
      <c r="L1000" s="82"/>
      <c r="M1000" s="82"/>
      <c r="N1000" s="72"/>
    </row>
    <row r="1001" spans="1:14" ht="14.25" customHeight="1">
      <c r="A1001" s="149"/>
      <c r="B1001" s="188"/>
      <c r="C1001" s="182"/>
      <c r="D1001" s="79"/>
      <c r="E1001" s="82"/>
      <c r="F1001" s="82"/>
      <c r="G1001" s="82"/>
      <c r="H1001" s="82"/>
      <c r="I1001" s="82"/>
      <c r="J1001" s="82"/>
      <c r="K1001" s="82"/>
      <c r="L1001" s="82"/>
      <c r="M1001" s="82"/>
      <c r="N1001" s="72"/>
    </row>
    <row r="1002" spans="1:14" ht="14.25" customHeight="1">
      <c r="A1002" s="149"/>
      <c r="B1002" s="188"/>
      <c r="C1002" s="182"/>
      <c r="D1002" s="79"/>
      <c r="E1002" s="82"/>
      <c r="F1002" s="82"/>
      <c r="G1002" s="82"/>
      <c r="H1002" s="82"/>
      <c r="I1002" s="82"/>
      <c r="J1002" s="82"/>
      <c r="K1002" s="82"/>
      <c r="L1002" s="82"/>
      <c r="M1002" s="82"/>
      <c r="N1002" s="72"/>
    </row>
    <row r="1003" spans="1:14" ht="14.25" customHeight="1">
      <c r="A1003" s="149"/>
      <c r="B1003" s="188"/>
      <c r="C1003" s="182"/>
      <c r="D1003" s="79"/>
      <c r="E1003" s="82"/>
      <c r="F1003" s="82"/>
      <c r="G1003" s="82"/>
      <c r="H1003" s="82"/>
      <c r="I1003" s="82"/>
      <c r="J1003" s="82"/>
      <c r="K1003" s="82"/>
      <c r="L1003" s="82"/>
      <c r="M1003" s="82"/>
      <c r="N1003" s="72"/>
    </row>
    <row r="1004" spans="1:14" ht="14.25" customHeight="1">
      <c r="A1004" s="149"/>
      <c r="B1004" s="188"/>
      <c r="C1004" s="182"/>
      <c r="D1004" s="79"/>
      <c r="E1004" s="82"/>
      <c r="F1004" s="82"/>
      <c r="G1004" s="82"/>
      <c r="H1004" s="82"/>
      <c r="I1004" s="82"/>
      <c r="J1004" s="82"/>
      <c r="K1004" s="82"/>
      <c r="L1004" s="82"/>
      <c r="M1004" s="82"/>
      <c r="N1004" s="72"/>
    </row>
    <row r="1005" spans="1:14" ht="14.25" customHeight="1">
      <c r="A1005" s="149"/>
      <c r="B1005" s="188"/>
      <c r="C1005" s="182"/>
      <c r="D1005" s="79"/>
      <c r="E1005" s="82"/>
      <c r="F1005" s="82"/>
      <c r="G1005" s="82"/>
      <c r="H1005" s="82"/>
      <c r="I1005" s="82"/>
      <c r="J1005" s="82"/>
      <c r="K1005" s="82"/>
      <c r="L1005" s="82"/>
      <c r="M1005" s="82"/>
      <c r="N1005" s="72"/>
    </row>
    <row r="1006" spans="1:14" ht="14.25" customHeight="1">
      <c r="A1006" s="149"/>
      <c r="B1006" s="188"/>
      <c r="C1006" s="182"/>
      <c r="D1006" s="79"/>
      <c r="E1006" s="82"/>
      <c r="F1006" s="82"/>
      <c r="G1006" s="82"/>
      <c r="H1006" s="82"/>
      <c r="I1006" s="82"/>
      <c r="J1006" s="82"/>
      <c r="K1006" s="82"/>
      <c r="L1006" s="82"/>
      <c r="M1006" s="82"/>
      <c r="N1006" s="72"/>
    </row>
    <row r="1007" spans="1:14" ht="14.25" customHeight="1">
      <c r="A1007" s="149"/>
      <c r="B1007" s="188"/>
      <c r="C1007" s="182"/>
      <c r="D1007" s="79"/>
      <c r="E1007" s="82"/>
      <c r="F1007" s="82"/>
      <c r="G1007" s="82"/>
      <c r="H1007" s="82"/>
      <c r="I1007" s="82"/>
      <c r="J1007" s="82"/>
      <c r="K1007" s="82"/>
      <c r="L1007" s="82"/>
      <c r="M1007" s="82"/>
      <c r="N1007" s="72"/>
    </row>
    <row r="1008" spans="1:14" ht="14.25" customHeight="1">
      <c r="A1008" s="149"/>
      <c r="B1008" s="188"/>
      <c r="C1008" s="182"/>
      <c r="D1008" s="79"/>
      <c r="E1008" s="82"/>
      <c r="F1008" s="82"/>
      <c r="G1008" s="82"/>
      <c r="H1008" s="82"/>
      <c r="I1008" s="82"/>
      <c r="J1008" s="82"/>
      <c r="K1008" s="82"/>
      <c r="L1008" s="82"/>
      <c r="M1008" s="82"/>
      <c r="N1008" s="72"/>
    </row>
    <row r="1009" spans="1:14" ht="14.25" customHeight="1">
      <c r="A1009" s="149"/>
      <c r="B1009" s="188"/>
      <c r="C1009" s="182"/>
      <c r="D1009" s="79"/>
      <c r="E1009" s="82"/>
      <c r="F1009" s="82"/>
      <c r="G1009" s="82"/>
      <c r="H1009" s="82"/>
      <c r="I1009" s="82"/>
      <c r="J1009" s="82"/>
      <c r="K1009" s="82"/>
      <c r="L1009" s="82"/>
      <c r="M1009" s="82"/>
      <c r="N1009" s="72"/>
    </row>
    <row r="1010" spans="1:14" ht="14.25" customHeight="1">
      <c r="A1010" s="149"/>
      <c r="B1010" s="188"/>
      <c r="C1010" s="182"/>
      <c r="D1010" s="79"/>
      <c r="E1010" s="82"/>
      <c r="F1010" s="82"/>
      <c r="G1010" s="82"/>
      <c r="H1010" s="82"/>
      <c r="I1010" s="82"/>
      <c r="J1010" s="82"/>
      <c r="K1010" s="82"/>
      <c r="L1010" s="82"/>
      <c r="M1010" s="82"/>
      <c r="N1010" s="72"/>
    </row>
    <row r="1011" spans="1:14" ht="14.25" customHeight="1">
      <c r="A1011" s="149"/>
      <c r="B1011" s="188"/>
      <c r="C1011" s="182"/>
      <c r="D1011" s="79"/>
      <c r="E1011" s="82"/>
      <c r="F1011" s="82"/>
      <c r="G1011" s="82"/>
      <c r="H1011" s="82"/>
      <c r="I1011" s="82"/>
      <c r="J1011" s="82"/>
      <c r="K1011" s="82"/>
      <c r="L1011" s="82"/>
      <c r="M1011" s="82"/>
      <c r="N1011" s="72"/>
    </row>
    <row r="1012" spans="1:14" ht="14.25" customHeight="1">
      <c r="A1012" s="149"/>
      <c r="B1012" s="188"/>
      <c r="C1012" s="182"/>
      <c r="D1012" s="79"/>
      <c r="E1012" s="82"/>
      <c r="F1012" s="82"/>
      <c r="G1012" s="82"/>
      <c r="H1012" s="82"/>
      <c r="I1012" s="82"/>
      <c r="J1012" s="82"/>
      <c r="K1012" s="82"/>
      <c r="L1012" s="82"/>
      <c r="M1012" s="82"/>
      <c r="N1012" s="72"/>
    </row>
    <row r="1013" spans="1:14" ht="14.25" customHeight="1">
      <c r="A1013" s="149"/>
      <c r="B1013" s="188"/>
      <c r="C1013" s="182"/>
      <c r="D1013" s="79"/>
      <c r="E1013" s="82"/>
      <c r="F1013" s="82"/>
      <c r="G1013" s="82"/>
      <c r="H1013" s="82"/>
      <c r="I1013" s="82"/>
      <c r="J1013" s="82"/>
      <c r="K1013" s="82"/>
      <c r="L1013" s="82"/>
      <c r="M1013" s="82"/>
      <c r="N1013" s="72"/>
    </row>
    <row r="1014" spans="1:14" ht="14.25" customHeight="1">
      <c r="A1014" s="149"/>
      <c r="B1014" s="188"/>
      <c r="C1014" s="182"/>
      <c r="D1014" s="79"/>
      <c r="E1014" s="82"/>
      <c r="F1014" s="82"/>
      <c r="G1014" s="82"/>
      <c r="H1014" s="82"/>
      <c r="I1014" s="82"/>
      <c r="J1014" s="82"/>
      <c r="K1014" s="82"/>
      <c r="L1014" s="82"/>
      <c r="M1014" s="82"/>
      <c r="N1014" s="72"/>
    </row>
    <row r="1015" spans="1:14" ht="14.25" customHeight="1">
      <c r="A1015" s="149"/>
      <c r="B1015" s="188"/>
      <c r="C1015" s="182"/>
      <c r="D1015" s="79"/>
      <c r="E1015" s="82"/>
      <c r="F1015" s="82"/>
      <c r="G1015" s="82"/>
      <c r="H1015" s="82"/>
      <c r="I1015" s="82"/>
      <c r="J1015" s="82"/>
      <c r="K1015" s="82"/>
      <c r="L1015" s="82"/>
      <c r="M1015" s="82"/>
      <c r="N1015" s="72"/>
    </row>
    <row r="1016" spans="1:14" ht="14.25" customHeight="1">
      <c r="A1016" s="149"/>
      <c r="B1016" s="188"/>
      <c r="C1016" s="182"/>
      <c r="D1016" s="79"/>
      <c r="E1016" s="82"/>
      <c r="F1016" s="82"/>
      <c r="G1016" s="82"/>
      <c r="H1016" s="82"/>
      <c r="I1016" s="82"/>
      <c r="J1016" s="82"/>
      <c r="K1016" s="82"/>
      <c r="L1016" s="82"/>
      <c r="M1016" s="82"/>
      <c r="N1016" s="72"/>
    </row>
    <row r="1017" spans="1:14" ht="14.25" customHeight="1">
      <c r="A1017" s="149"/>
      <c r="B1017" s="188"/>
      <c r="C1017" s="182"/>
      <c r="D1017" s="79"/>
      <c r="E1017" s="82"/>
      <c r="F1017" s="82"/>
      <c r="G1017" s="82"/>
      <c r="H1017" s="82"/>
      <c r="I1017" s="82"/>
      <c r="J1017" s="82"/>
      <c r="K1017" s="82"/>
      <c r="L1017" s="82"/>
      <c r="M1017" s="82"/>
      <c r="N1017" s="72"/>
    </row>
    <row r="1018" spans="1:14" ht="14.25" customHeight="1">
      <c r="A1018" s="149"/>
      <c r="B1018" s="188"/>
      <c r="C1018" s="182"/>
      <c r="D1018" s="79"/>
      <c r="E1018" s="82"/>
      <c r="F1018" s="82"/>
      <c r="G1018" s="82"/>
      <c r="H1018" s="82"/>
      <c r="I1018" s="82"/>
      <c r="J1018" s="82"/>
      <c r="K1018" s="82"/>
      <c r="L1018" s="82"/>
      <c r="M1018" s="82"/>
      <c r="N1018" s="72"/>
    </row>
    <row r="1019" spans="1:14" ht="14.25" customHeight="1">
      <c r="A1019" s="149"/>
      <c r="B1019" s="188"/>
      <c r="C1019" s="182"/>
      <c r="D1019" s="79"/>
      <c r="E1019" s="82"/>
      <c r="F1019" s="82"/>
      <c r="G1019" s="82"/>
      <c r="H1019" s="82"/>
      <c r="I1019" s="82"/>
      <c r="J1019" s="82"/>
      <c r="K1019" s="82"/>
      <c r="L1019" s="82"/>
      <c r="M1019" s="82"/>
      <c r="N1019" s="72"/>
    </row>
    <row r="1020" spans="1:14" ht="14.25" customHeight="1">
      <c r="A1020" s="149"/>
      <c r="B1020" s="188"/>
      <c r="C1020" s="182"/>
      <c r="D1020" s="79"/>
      <c r="E1020" s="82"/>
      <c r="F1020" s="82"/>
      <c r="G1020" s="82"/>
      <c r="H1020" s="82"/>
      <c r="I1020" s="82"/>
      <c r="J1020" s="82"/>
      <c r="K1020" s="82"/>
      <c r="L1020" s="82"/>
      <c r="M1020" s="82"/>
      <c r="N1020" s="72"/>
    </row>
    <row r="1021" spans="1:14" ht="14.25" customHeight="1">
      <c r="A1021" s="149"/>
      <c r="B1021" s="188"/>
      <c r="C1021" s="182"/>
      <c r="D1021" s="79"/>
      <c r="E1021" s="82"/>
      <c r="F1021" s="82"/>
      <c r="G1021" s="82"/>
      <c r="H1021" s="82"/>
      <c r="I1021" s="82"/>
      <c r="J1021" s="82"/>
      <c r="K1021" s="82"/>
      <c r="L1021" s="82"/>
      <c r="M1021" s="82"/>
      <c r="N1021" s="72"/>
    </row>
    <row r="1022" spans="1:14" ht="14.25" customHeight="1">
      <c r="A1022" s="149"/>
      <c r="B1022" s="188"/>
      <c r="C1022" s="182"/>
      <c r="D1022" s="79"/>
      <c r="E1022" s="82"/>
      <c r="F1022" s="82"/>
      <c r="G1022" s="82"/>
      <c r="H1022" s="82"/>
      <c r="I1022" s="82"/>
      <c r="J1022" s="82"/>
      <c r="K1022" s="82"/>
      <c r="L1022" s="82"/>
      <c r="M1022" s="82"/>
      <c r="N1022" s="72"/>
    </row>
    <row r="1023" spans="1:14" ht="14.25" customHeight="1">
      <c r="A1023" s="149"/>
      <c r="B1023" s="188"/>
      <c r="C1023" s="182"/>
      <c r="D1023" s="79"/>
      <c r="E1023" s="82"/>
      <c r="F1023" s="82"/>
      <c r="G1023" s="82"/>
      <c r="H1023" s="82"/>
      <c r="I1023" s="82"/>
      <c r="J1023" s="82"/>
      <c r="K1023" s="82"/>
      <c r="L1023" s="82"/>
      <c r="M1023" s="82"/>
      <c r="N1023" s="72"/>
    </row>
    <row r="1024" spans="1:14" ht="14.25" customHeight="1">
      <c r="A1024" s="149"/>
      <c r="B1024" s="188"/>
      <c r="C1024" s="182"/>
      <c r="D1024" s="79"/>
      <c r="E1024" s="82"/>
      <c r="F1024" s="82"/>
      <c r="G1024" s="82"/>
      <c r="H1024" s="82"/>
      <c r="I1024" s="82"/>
      <c r="J1024" s="82"/>
      <c r="K1024" s="82"/>
      <c r="L1024" s="82"/>
      <c r="M1024" s="82"/>
      <c r="N1024" s="72"/>
    </row>
    <row r="1025" spans="1:14" ht="14.25" customHeight="1">
      <c r="A1025" s="149"/>
      <c r="B1025" s="188"/>
      <c r="C1025" s="182"/>
      <c r="D1025" s="79"/>
      <c r="E1025" s="82"/>
      <c r="F1025" s="82"/>
      <c r="G1025" s="82"/>
      <c r="H1025" s="82"/>
      <c r="I1025" s="82"/>
      <c r="J1025" s="82"/>
      <c r="K1025" s="82"/>
      <c r="L1025" s="82"/>
      <c r="M1025" s="82"/>
      <c r="N1025" s="72"/>
    </row>
    <row r="1026" spans="1:14" ht="14.25" customHeight="1">
      <c r="A1026" s="149"/>
      <c r="B1026" s="188"/>
      <c r="C1026" s="182"/>
      <c r="D1026" s="79"/>
      <c r="E1026" s="82"/>
      <c r="F1026" s="82"/>
      <c r="G1026" s="82"/>
      <c r="H1026" s="82"/>
      <c r="I1026" s="82"/>
      <c r="J1026" s="82"/>
      <c r="K1026" s="82"/>
      <c r="L1026" s="82"/>
      <c r="M1026" s="82"/>
      <c r="N1026" s="72"/>
    </row>
    <row r="1027" spans="1:14" ht="14.25" customHeight="1">
      <c r="A1027" s="149"/>
      <c r="B1027" s="188"/>
      <c r="C1027" s="182"/>
      <c r="D1027" s="79"/>
      <c r="E1027" s="82"/>
      <c r="F1027" s="82"/>
      <c r="G1027" s="82"/>
      <c r="H1027" s="82"/>
      <c r="I1027" s="82"/>
      <c r="J1027" s="82"/>
      <c r="K1027" s="82"/>
      <c r="L1027" s="82"/>
      <c r="M1027" s="82"/>
      <c r="N1027" s="72"/>
    </row>
    <row r="1028" spans="1:14" ht="14.25" customHeight="1">
      <c r="A1028" s="149"/>
      <c r="B1028" s="188"/>
      <c r="C1028" s="182"/>
      <c r="D1028" s="79"/>
      <c r="E1028" s="82"/>
      <c r="F1028" s="82"/>
      <c r="G1028" s="82"/>
      <c r="H1028" s="82"/>
      <c r="I1028" s="82"/>
      <c r="J1028" s="82"/>
      <c r="K1028" s="82"/>
      <c r="L1028" s="82"/>
      <c r="M1028" s="82"/>
      <c r="N1028" s="72"/>
    </row>
    <row r="1029" spans="1:14" ht="14.25" customHeight="1">
      <c r="A1029" s="149"/>
      <c r="B1029" s="188"/>
      <c r="C1029" s="182"/>
      <c r="D1029" s="79"/>
      <c r="E1029" s="82"/>
      <c r="F1029" s="82"/>
      <c r="G1029" s="82"/>
      <c r="H1029" s="82"/>
      <c r="I1029" s="82"/>
      <c r="J1029" s="82"/>
      <c r="K1029" s="82"/>
      <c r="L1029" s="82"/>
      <c r="M1029" s="82"/>
      <c r="N1029" s="72"/>
    </row>
    <row r="1030" spans="1:14" ht="14.25" customHeight="1">
      <c r="A1030" s="149"/>
      <c r="B1030" s="188"/>
      <c r="C1030" s="182"/>
      <c r="D1030" s="79"/>
      <c r="E1030" s="82"/>
      <c r="F1030" s="82"/>
      <c r="G1030" s="82"/>
      <c r="H1030" s="82"/>
      <c r="I1030" s="82"/>
      <c r="J1030" s="82"/>
      <c r="K1030" s="82"/>
      <c r="L1030" s="82"/>
      <c r="M1030" s="82"/>
      <c r="N1030" s="72"/>
    </row>
    <row r="1031" spans="1:14" ht="14.25" customHeight="1">
      <c r="A1031" s="149"/>
      <c r="B1031" s="188"/>
      <c r="C1031" s="182"/>
      <c r="D1031" s="79"/>
      <c r="E1031" s="82"/>
      <c r="F1031" s="82"/>
      <c r="G1031" s="82"/>
      <c r="H1031" s="82"/>
      <c r="I1031" s="82"/>
      <c r="J1031" s="82"/>
      <c r="K1031" s="82"/>
      <c r="L1031" s="82"/>
      <c r="M1031" s="82"/>
      <c r="N1031" s="72"/>
    </row>
    <row r="1032" spans="1:14" ht="14.25" customHeight="1">
      <c r="A1032" s="149"/>
      <c r="B1032" s="188"/>
      <c r="C1032" s="182"/>
      <c r="D1032" s="79"/>
      <c r="E1032" s="82"/>
      <c r="F1032" s="82"/>
      <c r="G1032" s="82"/>
      <c r="H1032" s="82"/>
      <c r="I1032" s="82"/>
      <c r="J1032" s="82"/>
      <c r="K1032" s="82"/>
      <c r="L1032" s="82"/>
      <c r="M1032" s="82"/>
      <c r="N1032" s="72"/>
    </row>
    <row r="1033" spans="1:14" ht="14.25" customHeight="1">
      <c r="A1033" s="149"/>
      <c r="B1033" s="188"/>
      <c r="C1033" s="182"/>
      <c r="D1033" s="79"/>
      <c r="E1033" s="82"/>
      <c r="F1033" s="82"/>
      <c r="G1033" s="82"/>
      <c r="H1033" s="82"/>
      <c r="I1033" s="82"/>
      <c r="J1033" s="82"/>
      <c r="K1033" s="82"/>
      <c r="L1033" s="82"/>
      <c r="M1033" s="82"/>
      <c r="N1033" s="72"/>
    </row>
    <row r="1034" spans="1:14" ht="14.25" customHeight="1">
      <c r="A1034" s="149"/>
      <c r="B1034" s="188"/>
      <c r="C1034" s="182"/>
      <c r="D1034" s="79"/>
      <c r="E1034" s="82"/>
      <c r="F1034" s="82"/>
      <c r="G1034" s="82"/>
      <c r="H1034" s="82"/>
      <c r="I1034" s="82"/>
      <c r="J1034" s="82"/>
      <c r="K1034" s="82"/>
      <c r="L1034" s="82"/>
      <c r="M1034" s="82"/>
      <c r="N1034" s="72"/>
    </row>
    <row r="1035" spans="1:14" ht="14.25" customHeight="1">
      <c r="A1035" s="149"/>
      <c r="B1035" s="188"/>
      <c r="C1035" s="182"/>
      <c r="D1035" s="79"/>
      <c r="E1035" s="82"/>
      <c r="F1035" s="82"/>
      <c r="G1035" s="82"/>
      <c r="H1035" s="82"/>
      <c r="I1035" s="82"/>
      <c r="J1035" s="82"/>
      <c r="K1035" s="82"/>
      <c r="L1035" s="82"/>
      <c r="M1035" s="82"/>
      <c r="N1035" s="72"/>
    </row>
    <row r="1036" spans="1:14" ht="14.25" customHeight="1">
      <c r="A1036" s="149"/>
      <c r="B1036" s="188"/>
      <c r="C1036" s="182"/>
      <c r="D1036" s="79"/>
      <c r="E1036" s="82"/>
      <c r="F1036" s="82"/>
      <c r="G1036" s="82"/>
      <c r="H1036" s="82"/>
      <c r="I1036" s="82"/>
      <c r="J1036" s="82"/>
      <c r="K1036" s="82"/>
      <c r="L1036" s="82"/>
      <c r="M1036" s="82"/>
      <c r="N1036" s="72"/>
    </row>
    <row r="1037" spans="1:14" ht="14.25" customHeight="1">
      <c r="A1037" s="149"/>
      <c r="B1037" s="188"/>
      <c r="C1037" s="182"/>
      <c r="D1037" s="79"/>
      <c r="E1037" s="82"/>
      <c r="F1037" s="82"/>
      <c r="G1037" s="82"/>
      <c r="H1037" s="82"/>
      <c r="I1037" s="82"/>
      <c r="J1037" s="82"/>
      <c r="K1037" s="82"/>
      <c r="L1037" s="82"/>
      <c r="M1037" s="82"/>
      <c r="N1037" s="72"/>
    </row>
    <row r="1038" spans="1:14" ht="14.25" customHeight="1">
      <c r="A1038" s="149"/>
      <c r="B1038" s="188"/>
      <c r="C1038" s="182"/>
      <c r="D1038" s="79"/>
      <c r="E1038" s="82"/>
      <c r="F1038" s="82"/>
      <c r="G1038" s="82"/>
      <c r="H1038" s="82"/>
      <c r="I1038" s="82"/>
      <c r="J1038" s="82"/>
      <c r="K1038" s="82"/>
      <c r="L1038" s="82"/>
      <c r="M1038" s="82"/>
      <c r="N1038" s="72"/>
    </row>
    <row r="1039" spans="1:14" ht="14.25" customHeight="1">
      <c r="A1039" s="149"/>
      <c r="B1039" s="188"/>
      <c r="C1039" s="182"/>
      <c r="D1039" s="79"/>
      <c r="E1039" s="82"/>
      <c r="F1039" s="82"/>
      <c r="G1039" s="82"/>
      <c r="H1039" s="82"/>
      <c r="I1039" s="82"/>
      <c r="J1039" s="82"/>
      <c r="K1039" s="82"/>
      <c r="L1039" s="82"/>
      <c r="M1039" s="82"/>
      <c r="N1039" s="72"/>
    </row>
    <row r="1040" spans="1:14" ht="14.25" customHeight="1">
      <c r="A1040" s="149"/>
      <c r="B1040" s="188"/>
      <c r="C1040" s="182"/>
      <c r="D1040" s="79"/>
      <c r="E1040" s="82"/>
      <c r="F1040" s="82"/>
      <c r="G1040" s="82"/>
      <c r="H1040" s="82"/>
      <c r="I1040" s="82"/>
      <c r="J1040" s="82"/>
      <c r="K1040" s="82"/>
      <c r="L1040" s="82"/>
      <c r="M1040" s="82"/>
      <c r="N1040" s="72"/>
    </row>
    <row r="1041" spans="1:14" ht="14.25" customHeight="1">
      <c r="A1041" s="149"/>
      <c r="B1041" s="188"/>
      <c r="C1041" s="182"/>
      <c r="D1041" s="79"/>
      <c r="E1041" s="82"/>
      <c r="F1041" s="82"/>
      <c r="G1041" s="82"/>
      <c r="H1041" s="82"/>
      <c r="I1041" s="82"/>
      <c r="J1041" s="82"/>
      <c r="K1041" s="82"/>
      <c r="L1041" s="82"/>
      <c r="M1041" s="82"/>
      <c r="N1041" s="72"/>
    </row>
    <row r="1042" spans="1:14" ht="14.25" customHeight="1">
      <c r="A1042" s="149"/>
      <c r="B1042" s="188"/>
      <c r="C1042" s="182"/>
      <c r="D1042" s="79"/>
      <c r="E1042" s="82"/>
      <c r="F1042" s="82"/>
      <c r="G1042" s="82"/>
      <c r="H1042" s="82"/>
      <c r="I1042" s="82"/>
      <c r="J1042" s="82"/>
      <c r="K1042" s="82"/>
      <c r="L1042" s="82"/>
      <c r="M1042" s="82"/>
      <c r="N1042" s="72"/>
    </row>
    <row r="1043" spans="1:14" ht="14.25" customHeight="1">
      <c r="A1043" s="149"/>
      <c r="B1043" s="188"/>
      <c r="C1043" s="182"/>
      <c r="D1043" s="79"/>
      <c r="E1043" s="82"/>
      <c r="F1043" s="82"/>
      <c r="G1043" s="82"/>
      <c r="H1043" s="82"/>
      <c r="I1043" s="82"/>
      <c r="J1043" s="82"/>
      <c r="K1043" s="82"/>
      <c r="L1043" s="82"/>
      <c r="M1043" s="82"/>
      <c r="N1043" s="72"/>
    </row>
    <row r="1044" spans="1:14" ht="14.25" customHeight="1">
      <c r="A1044" s="149"/>
      <c r="B1044" s="188"/>
      <c r="C1044" s="182"/>
      <c r="D1044" s="79"/>
      <c r="E1044" s="82"/>
      <c r="F1044" s="82"/>
      <c r="G1044" s="82"/>
      <c r="H1044" s="82"/>
      <c r="I1044" s="82"/>
      <c r="J1044" s="82"/>
      <c r="K1044" s="82"/>
      <c r="L1044" s="82"/>
      <c r="M1044" s="82"/>
      <c r="N1044" s="72"/>
    </row>
    <row r="1045" spans="1:14" ht="14.25" customHeight="1">
      <c r="A1045" s="149"/>
      <c r="B1045" s="188"/>
      <c r="C1045" s="182"/>
      <c r="D1045" s="79"/>
      <c r="E1045" s="82"/>
      <c r="F1045" s="82"/>
      <c r="G1045" s="82"/>
      <c r="H1045" s="82"/>
      <c r="I1045" s="82"/>
      <c r="J1045" s="82"/>
      <c r="K1045" s="82"/>
      <c r="L1045" s="82"/>
      <c r="M1045" s="82"/>
      <c r="N1045" s="72"/>
    </row>
    <row r="1046" spans="1:14" ht="14.25" customHeight="1">
      <c r="A1046" s="149"/>
      <c r="B1046" s="188"/>
      <c r="C1046" s="182"/>
      <c r="D1046" s="79"/>
      <c r="E1046" s="82"/>
      <c r="F1046" s="82"/>
      <c r="G1046" s="82"/>
      <c r="H1046" s="82"/>
      <c r="I1046" s="82"/>
      <c r="J1046" s="82"/>
      <c r="K1046" s="82"/>
      <c r="L1046" s="82"/>
      <c r="M1046" s="82"/>
      <c r="N1046" s="72"/>
    </row>
    <row r="1047" spans="1:14" ht="14.25" customHeight="1">
      <c r="A1047" s="149"/>
      <c r="B1047" s="188"/>
      <c r="C1047" s="182"/>
      <c r="D1047" s="79"/>
      <c r="E1047" s="82"/>
      <c r="F1047" s="82"/>
      <c r="G1047" s="82"/>
      <c r="H1047" s="82"/>
      <c r="I1047" s="82"/>
      <c r="J1047" s="82"/>
      <c r="K1047" s="82"/>
      <c r="L1047" s="82"/>
      <c r="M1047" s="82"/>
      <c r="N1047" s="72"/>
    </row>
    <row r="1048" spans="1:14" ht="14.25" customHeight="1">
      <c r="A1048" s="149"/>
      <c r="B1048" s="188"/>
      <c r="C1048" s="182"/>
      <c r="D1048" s="79"/>
      <c r="E1048" s="82"/>
      <c r="F1048" s="82"/>
      <c r="G1048" s="82"/>
      <c r="H1048" s="82"/>
      <c r="I1048" s="82"/>
      <c r="J1048" s="82"/>
      <c r="K1048" s="82"/>
      <c r="L1048" s="82"/>
      <c r="M1048" s="82"/>
      <c r="N1048" s="72"/>
    </row>
    <row r="1049" spans="1:14" ht="14.25" customHeight="1">
      <c r="A1049" s="149"/>
      <c r="B1049" s="188"/>
      <c r="C1049" s="182"/>
      <c r="D1049" s="79"/>
      <c r="E1049" s="82"/>
      <c r="F1049" s="82"/>
      <c r="G1049" s="82"/>
      <c r="H1049" s="82"/>
      <c r="I1049" s="82"/>
      <c r="J1049" s="82"/>
      <c r="K1049" s="82"/>
      <c r="L1049" s="82"/>
      <c r="M1049" s="82"/>
      <c r="N1049" s="72"/>
    </row>
    <row r="1050" spans="1:14" ht="14.25" customHeight="1">
      <c r="A1050" s="149"/>
      <c r="B1050" s="188"/>
      <c r="C1050" s="182"/>
      <c r="D1050" s="79"/>
      <c r="E1050" s="82"/>
      <c r="F1050" s="82"/>
      <c r="G1050" s="82"/>
      <c r="H1050" s="82"/>
      <c r="I1050" s="82"/>
      <c r="J1050" s="82"/>
      <c r="K1050" s="82"/>
      <c r="L1050" s="82"/>
      <c r="M1050" s="82"/>
      <c r="N1050" s="72"/>
    </row>
    <row r="1051" spans="1:14" ht="14.25" customHeight="1">
      <c r="A1051" s="149"/>
      <c r="B1051" s="188"/>
      <c r="C1051" s="182"/>
      <c r="D1051" s="79"/>
      <c r="E1051" s="82"/>
      <c r="F1051" s="82"/>
      <c r="G1051" s="82"/>
      <c r="H1051" s="82"/>
      <c r="I1051" s="82"/>
      <c r="J1051" s="82"/>
      <c r="K1051" s="82"/>
      <c r="L1051" s="82"/>
      <c r="M1051" s="82"/>
      <c r="N1051" s="72"/>
    </row>
    <row r="1052" spans="1:14" ht="14.25" customHeight="1">
      <c r="A1052" s="149"/>
      <c r="B1052" s="188"/>
      <c r="C1052" s="182"/>
      <c r="D1052" s="79"/>
      <c r="E1052" s="82"/>
      <c r="F1052" s="82"/>
      <c r="G1052" s="82"/>
      <c r="H1052" s="82"/>
      <c r="I1052" s="82"/>
      <c r="J1052" s="82"/>
      <c r="K1052" s="82"/>
      <c r="L1052" s="82"/>
      <c r="M1052" s="82"/>
      <c r="N1052" s="72"/>
    </row>
    <row r="1053" spans="1:14" ht="14.25" customHeight="1">
      <c r="A1053" s="149"/>
      <c r="B1053" s="188"/>
      <c r="C1053" s="182"/>
      <c r="D1053" s="79"/>
      <c r="E1053" s="82"/>
      <c r="F1053" s="82"/>
      <c r="G1053" s="82"/>
      <c r="H1053" s="82"/>
      <c r="I1053" s="82"/>
      <c r="J1053" s="82"/>
      <c r="K1053" s="82"/>
      <c r="L1053" s="82"/>
      <c r="M1053" s="82"/>
      <c r="N1053" s="72"/>
    </row>
    <row r="1054" spans="1:14" ht="14.25" customHeight="1">
      <c r="A1054" s="149"/>
      <c r="B1054" s="188"/>
      <c r="C1054" s="182"/>
      <c r="D1054" s="79"/>
      <c r="E1054" s="82"/>
      <c r="F1054" s="82"/>
      <c r="G1054" s="82"/>
      <c r="H1054" s="82"/>
      <c r="I1054" s="82"/>
      <c r="J1054" s="82"/>
      <c r="K1054" s="82"/>
      <c r="L1054" s="82"/>
      <c r="M1054" s="82"/>
      <c r="N1054" s="72"/>
    </row>
    <row r="1055" spans="1:14" ht="14.25" customHeight="1">
      <c r="A1055" s="149"/>
      <c r="B1055" s="188"/>
      <c r="C1055" s="182"/>
      <c r="D1055" s="79"/>
      <c r="E1055" s="82"/>
      <c r="F1055" s="82"/>
      <c r="G1055" s="82"/>
      <c r="H1055" s="82"/>
      <c r="I1055" s="82"/>
      <c r="J1055" s="82"/>
      <c r="K1055" s="82"/>
      <c r="L1055" s="82"/>
      <c r="M1055" s="82"/>
      <c r="N1055" s="72"/>
    </row>
    <row r="1056" spans="1:14" ht="14.25" customHeight="1">
      <c r="A1056" s="149"/>
      <c r="B1056" s="188"/>
      <c r="C1056" s="182"/>
      <c r="D1056" s="79"/>
      <c r="E1056" s="82"/>
      <c r="F1056" s="82"/>
      <c r="G1056" s="82"/>
      <c r="H1056" s="82"/>
      <c r="I1056" s="82"/>
      <c r="J1056" s="82"/>
      <c r="K1056" s="82"/>
      <c r="L1056" s="82"/>
      <c r="M1056" s="82"/>
      <c r="N1056" s="72"/>
    </row>
    <row r="1057" spans="1:14" ht="14.25" customHeight="1">
      <c r="A1057" s="149"/>
      <c r="B1057" s="188"/>
      <c r="C1057" s="182"/>
      <c r="D1057" s="79"/>
      <c r="E1057" s="82"/>
      <c r="F1057" s="82"/>
      <c r="G1057" s="82"/>
      <c r="H1057" s="82"/>
      <c r="I1057" s="82"/>
      <c r="J1057" s="82"/>
      <c r="K1057" s="82"/>
      <c r="L1057" s="82"/>
      <c r="M1057" s="82"/>
      <c r="N1057" s="72"/>
    </row>
    <row r="1058" spans="1:14" ht="14.25" customHeight="1">
      <c r="A1058" s="149"/>
      <c r="B1058" s="188"/>
      <c r="C1058" s="182"/>
      <c r="D1058" s="79"/>
      <c r="E1058" s="82"/>
      <c r="F1058" s="82"/>
      <c r="G1058" s="82"/>
      <c r="H1058" s="82"/>
      <c r="I1058" s="82"/>
      <c r="J1058" s="82"/>
      <c r="K1058" s="82"/>
      <c r="L1058" s="82"/>
      <c r="M1058" s="82"/>
      <c r="N1058" s="72"/>
    </row>
    <row r="1059" spans="1:14" ht="14.25" customHeight="1">
      <c r="A1059" s="149"/>
      <c r="B1059" s="188"/>
      <c r="C1059" s="182"/>
      <c r="D1059" s="79"/>
      <c r="E1059" s="82"/>
      <c r="F1059" s="82"/>
      <c r="G1059" s="82"/>
      <c r="H1059" s="82"/>
      <c r="I1059" s="82"/>
      <c r="J1059" s="82"/>
      <c r="K1059" s="82"/>
      <c r="L1059" s="82"/>
      <c r="M1059" s="82"/>
      <c r="N1059" s="72"/>
    </row>
    <row r="1060" spans="1:14" ht="14.25" customHeight="1">
      <c r="A1060" s="149"/>
      <c r="B1060" s="188"/>
      <c r="C1060" s="182"/>
      <c r="D1060" s="79"/>
      <c r="E1060" s="82"/>
      <c r="F1060" s="82"/>
      <c r="G1060" s="82"/>
      <c r="H1060" s="82"/>
      <c r="I1060" s="82"/>
      <c r="J1060" s="82"/>
      <c r="K1060" s="82"/>
      <c r="L1060" s="82"/>
      <c r="M1060" s="82"/>
      <c r="N1060" s="72"/>
    </row>
    <row r="1061" spans="1:14" ht="14.25" customHeight="1">
      <c r="A1061" s="149"/>
      <c r="B1061" s="188"/>
      <c r="C1061" s="182"/>
      <c r="D1061" s="79"/>
      <c r="E1061" s="82"/>
      <c r="F1061" s="82"/>
      <c r="G1061" s="82"/>
      <c r="H1061" s="82"/>
      <c r="I1061" s="82"/>
      <c r="J1061" s="82"/>
      <c r="K1061" s="82"/>
      <c r="L1061" s="82"/>
      <c r="M1061" s="82"/>
      <c r="N1061" s="72"/>
    </row>
    <row r="1062" spans="1:14" ht="14.25" customHeight="1">
      <c r="A1062" s="149"/>
      <c r="B1062" s="188"/>
      <c r="C1062" s="182"/>
      <c r="D1062" s="79"/>
      <c r="E1062" s="82"/>
      <c r="F1062" s="82"/>
      <c r="G1062" s="82"/>
      <c r="H1062" s="82"/>
      <c r="I1062" s="82"/>
      <c r="J1062" s="82"/>
      <c r="K1062" s="82"/>
      <c r="L1062" s="82"/>
      <c r="M1062" s="82"/>
      <c r="N1062" s="72"/>
    </row>
    <row r="1063" spans="1:14" ht="14.25" customHeight="1">
      <c r="A1063" s="149"/>
      <c r="B1063" s="188"/>
      <c r="C1063" s="182"/>
      <c r="D1063" s="79"/>
      <c r="E1063" s="82"/>
      <c r="F1063" s="82"/>
      <c r="G1063" s="82"/>
      <c r="H1063" s="82"/>
      <c r="I1063" s="82"/>
      <c r="J1063" s="82"/>
      <c r="K1063" s="82"/>
      <c r="L1063" s="82"/>
      <c r="M1063" s="82"/>
      <c r="N1063" s="72"/>
    </row>
    <row r="1064" spans="1:14" ht="14.25" customHeight="1">
      <c r="A1064" s="149"/>
      <c r="B1064" s="188"/>
      <c r="C1064" s="182"/>
      <c r="D1064" s="79"/>
      <c r="E1064" s="82"/>
      <c r="F1064" s="82"/>
      <c r="G1064" s="82"/>
      <c r="H1064" s="82"/>
      <c r="I1064" s="82"/>
      <c r="J1064" s="82"/>
      <c r="K1064" s="82"/>
      <c r="L1064" s="82"/>
      <c r="M1064" s="82"/>
      <c r="N1064" s="72"/>
    </row>
    <row r="1065" spans="1:14" ht="14.25" customHeight="1">
      <c r="A1065" s="149"/>
      <c r="B1065" s="188"/>
      <c r="C1065" s="182"/>
      <c r="D1065" s="79"/>
      <c r="E1065" s="82"/>
      <c r="F1065" s="82"/>
      <c r="G1065" s="82"/>
      <c r="H1065" s="82"/>
      <c r="I1065" s="82"/>
      <c r="J1065" s="82"/>
      <c r="K1065" s="82"/>
      <c r="L1065" s="82"/>
      <c r="M1065" s="82"/>
      <c r="N1065" s="72"/>
    </row>
    <row r="1066" spans="1:14" ht="14.25" customHeight="1">
      <c r="A1066" s="149"/>
      <c r="B1066" s="188"/>
      <c r="C1066" s="182"/>
      <c r="D1066" s="79"/>
      <c r="E1066" s="82"/>
      <c r="F1066" s="82"/>
      <c r="G1066" s="82"/>
      <c r="H1066" s="82"/>
      <c r="I1066" s="82"/>
      <c r="J1066" s="82"/>
      <c r="K1066" s="82"/>
      <c r="L1066" s="82"/>
      <c r="M1066" s="82"/>
      <c r="N1066" s="72"/>
    </row>
    <row r="1067" spans="1:14" ht="14.25" customHeight="1">
      <c r="A1067" s="149"/>
      <c r="B1067" s="188"/>
      <c r="C1067" s="182"/>
      <c r="D1067" s="79"/>
      <c r="E1067" s="82"/>
      <c r="F1067" s="82"/>
      <c r="G1067" s="82"/>
      <c r="H1067" s="82"/>
      <c r="I1067" s="82"/>
      <c r="J1067" s="82"/>
      <c r="K1067" s="82"/>
      <c r="L1067" s="82"/>
      <c r="M1067" s="82"/>
      <c r="N1067" s="72"/>
    </row>
    <row r="1068" spans="1:14" ht="14.25" customHeight="1">
      <c r="A1068" s="149"/>
      <c r="B1068" s="188"/>
      <c r="C1068" s="182"/>
      <c r="D1068" s="79"/>
      <c r="E1068" s="82"/>
      <c r="F1068" s="82"/>
      <c r="G1068" s="82"/>
      <c r="H1068" s="82"/>
      <c r="I1068" s="82"/>
      <c r="J1068" s="82"/>
      <c r="K1068" s="82"/>
      <c r="L1068" s="82"/>
      <c r="M1068" s="82"/>
      <c r="N1068" s="72"/>
    </row>
    <row r="1069" spans="1:14" ht="14.25" customHeight="1">
      <c r="A1069" s="149"/>
      <c r="B1069" s="188"/>
      <c r="C1069" s="182"/>
      <c r="D1069" s="79"/>
      <c r="E1069" s="82"/>
      <c r="F1069" s="82"/>
      <c r="G1069" s="82"/>
      <c r="H1069" s="82"/>
      <c r="I1069" s="82"/>
      <c r="J1069" s="82"/>
      <c r="K1069" s="82"/>
      <c r="L1069" s="82"/>
      <c r="M1069" s="82"/>
      <c r="N1069" s="72"/>
    </row>
    <row r="1070" spans="1:14" ht="14.25" customHeight="1">
      <c r="A1070" s="149"/>
      <c r="B1070" s="188"/>
      <c r="C1070" s="182"/>
      <c r="D1070" s="79"/>
      <c r="E1070" s="82"/>
      <c r="F1070" s="82"/>
      <c r="G1070" s="82"/>
      <c r="H1070" s="82"/>
      <c r="I1070" s="82"/>
      <c r="J1070" s="82"/>
      <c r="K1070" s="82"/>
      <c r="L1070" s="82"/>
      <c r="M1070" s="82"/>
      <c r="N1070" s="72"/>
    </row>
    <row r="1071" spans="1:14" ht="14.25" customHeight="1">
      <c r="A1071" s="149"/>
      <c r="B1071" s="188"/>
      <c r="C1071" s="182"/>
      <c r="D1071" s="79"/>
      <c r="E1071" s="82"/>
      <c r="F1071" s="82"/>
      <c r="G1071" s="82"/>
      <c r="H1071" s="82"/>
      <c r="I1071" s="82"/>
      <c r="J1071" s="82"/>
      <c r="K1071" s="82"/>
      <c r="L1071" s="82"/>
      <c r="M1071" s="82"/>
      <c r="N1071" s="72"/>
    </row>
    <row r="1072" spans="1:14" ht="14.25" customHeight="1">
      <c r="A1072" s="149"/>
      <c r="B1072" s="188"/>
      <c r="C1072" s="182"/>
      <c r="D1072" s="79"/>
      <c r="E1072" s="82"/>
      <c r="F1072" s="82"/>
      <c r="G1072" s="82"/>
      <c r="H1072" s="82"/>
      <c r="I1072" s="82"/>
      <c r="J1072" s="82"/>
      <c r="K1072" s="82"/>
      <c r="L1072" s="82"/>
      <c r="M1072" s="82"/>
      <c r="N1072" s="72"/>
    </row>
    <row r="1073" spans="1:14" ht="14.25" customHeight="1">
      <c r="A1073" s="149"/>
      <c r="B1073" s="188"/>
      <c r="C1073" s="182"/>
      <c r="D1073" s="79"/>
      <c r="E1073" s="82"/>
      <c r="F1073" s="82"/>
      <c r="G1073" s="82"/>
      <c r="H1073" s="82"/>
      <c r="I1073" s="82"/>
      <c r="J1073" s="82"/>
      <c r="K1073" s="82"/>
      <c r="L1073" s="82"/>
      <c r="M1073" s="82"/>
      <c r="N1073" s="72"/>
    </row>
    <row r="1074" spans="1:14" ht="14.25" customHeight="1">
      <c r="A1074" s="149"/>
      <c r="B1074" s="188"/>
      <c r="C1074" s="182"/>
      <c r="D1074" s="79"/>
      <c r="E1074" s="82"/>
      <c r="F1074" s="82"/>
      <c r="G1074" s="82"/>
      <c r="H1074" s="82"/>
      <c r="I1074" s="82"/>
      <c r="J1074" s="82"/>
      <c r="K1074" s="82"/>
      <c r="L1074" s="82"/>
      <c r="M1074" s="82"/>
      <c r="N1074" s="72"/>
    </row>
    <row r="1075" spans="1:14" ht="14.25" customHeight="1">
      <c r="A1075" s="149"/>
      <c r="B1075" s="188"/>
      <c r="C1075" s="182"/>
      <c r="D1075" s="79"/>
      <c r="E1075" s="82"/>
      <c r="F1075" s="82"/>
      <c r="G1075" s="82"/>
      <c r="H1075" s="82"/>
      <c r="I1075" s="82"/>
      <c r="J1075" s="82"/>
      <c r="K1075" s="82"/>
      <c r="L1075" s="82"/>
      <c r="M1075" s="82"/>
      <c r="N1075" s="72"/>
    </row>
    <row r="1076" spans="1:14" ht="14.25" customHeight="1">
      <c r="A1076" s="149"/>
      <c r="B1076" s="188"/>
      <c r="C1076" s="182"/>
      <c r="D1076" s="79"/>
      <c r="E1076" s="82"/>
      <c r="F1076" s="82"/>
      <c r="G1076" s="82"/>
      <c r="H1076" s="82"/>
      <c r="I1076" s="82"/>
      <c r="J1076" s="82"/>
      <c r="K1076" s="82"/>
      <c r="L1076" s="82"/>
      <c r="M1076" s="82"/>
      <c r="N1076" s="72"/>
    </row>
    <row r="1077" spans="1:14" ht="14.25" customHeight="1">
      <c r="A1077" s="149"/>
      <c r="B1077" s="188"/>
      <c r="C1077" s="182"/>
      <c r="D1077" s="79"/>
      <c r="E1077" s="82"/>
      <c r="F1077" s="82"/>
      <c r="G1077" s="82"/>
      <c r="H1077" s="82"/>
      <c r="I1077" s="82"/>
      <c r="J1077" s="82"/>
      <c r="K1077" s="82"/>
      <c r="L1077" s="82"/>
      <c r="M1077" s="82"/>
      <c r="N1077" s="72"/>
    </row>
    <row r="1078" spans="1:14" ht="14.25" customHeight="1">
      <c r="A1078" s="149"/>
      <c r="B1078" s="188"/>
      <c r="C1078" s="182"/>
      <c r="D1078" s="79"/>
      <c r="E1078" s="82"/>
      <c r="F1078" s="82"/>
      <c r="G1078" s="82"/>
      <c r="H1078" s="82"/>
      <c r="I1078" s="82"/>
      <c r="J1078" s="82"/>
      <c r="K1078" s="82"/>
      <c r="L1078" s="82"/>
      <c r="M1078" s="82"/>
      <c r="N1078" s="72"/>
    </row>
    <row r="1079" spans="1:14" ht="14.25" customHeight="1">
      <c r="A1079" s="149"/>
      <c r="B1079" s="188"/>
      <c r="C1079" s="182"/>
      <c r="D1079" s="79"/>
      <c r="E1079" s="82"/>
      <c r="F1079" s="82"/>
      <c r="G1079" s="82"/>
      <c r="H1079" s="82"/>
      <c r="I1079" s="82"/>
      <c r="J1079" s="82"/>
      <c r="K1079" s="82"/>
      <c r="L1079" s="82"/>
      <c r="M1079" s="82"/>
      <c r="N1079" s="72"/>
    </row>
    <row r="1080" spans="1:14" ht="14.25" customHeight="1">
      <c r="A1080" s="149"/>
      <c r="B1080" s="188"/>
      <c r="C1080" s="182"/>
      <c r="D1080" s="79"/>
      <c r="E1080" s="82"/>
      <c r="F1080" s="82"/>
      <c r="G1080" s="82"/>
      <c r="H1080" s="82"/>
      <c r="I1080" s="82"/>
      <c r="J1080" s="82"/>
      <c r="K1080" s="82"/>
      <c r="L1080" s="82"/>
      <c r="M1080" s="82"/>
      <c r="N1080" s="72"/>
    </row>
    <row r="1081" spans="1:14" ht="14.25" customHeight="1">
      <c r="A1081" s="149"/>
      <c r="B1081" s="188"/>
      <c r="C1081" s="182"/>
      <c r="D1081" s="79"/>
      <c r="E1081" s="82"/>
      <c r="F1081" s="82"/>
      <c r="G1081" s="82"/>
      <c r="H1081" s="82"/>
      <c r="I1081" s="82"/>
      <c r="J1081" s="82"/>
      <c r="K1081" s="82"/>
      <c r="L1081" s="82"/>
      <c r="M1081" s="82"/>
      <c r="N1081" s="72"/>
    </row>
    <row r="1082" spans="1:14" ht="14.25" customHeight="1">
      <c r="A1082" s="149"/>
      <c r="B1082" s="188"/>
      <c r="C1082" s="182"/>
      <c r="D1082" s="79"/>
      <c r="E1082" s="82"/>
      <c r="F1082" s="82"/>
      <c r="G1082" s="82"/>
      <c r="H1082" s="82"/>
      <c r="I1082" s="82"/>
      <c r="J1082" s="82"/>
      <c r="K1082" s="82"/>
      <c r="L1082" s="82"/>
      <c r="M1082" s="82"/>
      <c r="N1082" s="72"/>
    </row>
    <row r="1083" spans="1:14" ht="14.25" customHeight="1">
      <c r="A1083" s="149"/>
      <c r="B1083" s="188"/>
      <c r="C1083" s="182"/>
      <c r="D1083" s="79"/>
      <c r="E1083" s="82"/>
      <c r="F1083" s="82"/>
      <c r="G1083" s="82"/>
      <c r="H1083" s="82"/>
      <c r="I1083" s="82"/>
      <c r="J1083" s="82"/>
      <c r="K1083" s="82"/>
      <c r="L1083" s="82"/>
      <c r="M1083" s="82"/>
      <c r="N1083" s="72"/>
    </row>
    <row r="1084" spans="1:14" ht="14.25" customHeight="1">
      <c r="A1084" s="149"/>
      <c r="B1084" s="188"/>
      <c r="C1084" s="182"/>
      <c r="D1084" s="79"/>
      <c r="E1084" s="82"/>
      <c r="F1084" s="82"/>
      <c r="G1084" s="82"/>
      <c r="H1084" s="82"/>
      <c r="I1084" s="82"/>
      <c r="J1084" s="82"/>
      <c r="K1084" s="82"/>
      <c r="L1084" s="82"/>
      <c r="M1084" s="82"/>
      <c r="N1084" s="72"/>
    </row>
    <row r="1085" spans="1:14" ht="14.25" customHeight="1">
      <c r="A1085" s="149"/>
      <c r="B1085" s="188"/>
      <c r="C1085" s="182"/>
      <c r="D1085" s="79"/>
      <c r="E1085" s="82"/>
      <c r="F1085" s="82"/>
      <c r="G1085" s="82"/>
      <c r="H1085" s="82"/>
      <c r="I1085" s="82"/>
      <c r="J1085" s="82"/>
      <c r="K1085" s="82"/>
      <c r="L1085" s="82"/>
      <c r="M1085" s="82"/>
      <c r="N1085" s="72"/>
    </row>
    <row r="1086" spans="1:14" ht="14.25" customHeight="1">
      <c r="A1086" s="149"/>
      <c r="B1086" s="188"/>
      <c r="C1086" s="182"/>
      <c r="D1086" s="79"/>
      <c r="E1086" s="82"/>
      <c r="F1086" s="82"/>
      <c r="G1086" s="82"/>
      <c r="H1086" s="82"/>
      <c r="I1086" s="82"/>
      <c r="J1086" s="82"/>
      <c r="K1086" s="82"/>
      <c r="L1086" s="82"/>
      <c r="M1086" s="82"/>
      <c r="N1086" s="72"/>
    </row>
    <row r="1087" spans="1:14" ht="14.25" customHeight="1">
      <c r="A1087" s="149"/>
      <c r="B1087" s="188"/>
      <c r="C1087" s="182"/>
      <c r="D1087" s="79"/>
      <c r="E1087" s="82"/>
      <c r="F1087" s="82"/>
      <c r="G1087" s="82"/>
      <c r="H1087" s="82"/>
      <c r="I1087" s="82"/>
      <c r="J1087" s="82"/>
      <c r="K1087" s="82"/>
      <c r="L1087" s="82"/>
      <c r="M1087" s="82"/>
      <c r="N1087" s="72"/>
    </row>
    <row r="1088" spans="1:14" ht="14.25" customHeight="1">
      <c r="A1088" s="149"/>
      <c r="B1088" s="188"/>
      <c r="C1088" s="182"/>
      <c r="D1088" s="79"/>
      <c r="E1088" s="82"/>
      <c r="F1088" s="82"/>
      <c r="G1088" s="82"/>
      <c r="H1088" s="82"/>
      <c r="I1088" s="82"/>
      <c r="J1088" s="82"/>
      <c r="K1088" s="82"/>
      <c r="L1088" s="82"/>
      <c r="M1088" s="82"/>
      <c r="N1088" s="72"/>
    </row>
    <row r="1089" spans="1:14" ht="14.25" customHeight="1">
      <c r="A1089" s="149"/>
      <c r="B1089" s="188"/>
      <c r="C1089" s="182"/>
      <c r="D1089" s="79"/>
      <c r="E1089" s="82"/>
      <c r="F1089" s="82"/>
      <c r="G1089" s="82"/>
      <c r="H1089" s="82"/>
      <c r="I1089" s="82"/>
      <c r="J1089" s="82"/>
      <c r="K1089" s="82"/>
      <c r="L1089" s="82"/>
      <c r="M1089" s="82"/>
      <c r="N1089" s="72"/>
    </row>
    <row r="1090" spans="1:14" ht="14.25" customHeight="1">
      <c r="A1090" s="149"/>
      <c r="B1090" s="188"/>
      <c r="C1090" s="182"/>
      <c r="D1090" s="79"/>
      <c r="E1090" s="82"/>
      <c r="F1090" s="82"/>
      <c r="G1090" s="82"/>
      <c r="H1090" s="82"/>
      <c r="I1090" s="82"/>
      <c r="J1090" s="82"/>
      <c r="K1090" s="82"/>
      <c r="L1090" s="82"/>
      <c r="M1090" s="82"/>
      <c r="N1090" s="72"/>
    </row>
    <row r="1091" spans="1:14" ht="14.25" customHeight="1">
      <c r="A1091" s="149"/>
      <c r="B1091" s="188"/>
      <c r="C1091" s="182"/>
      <c r="D1091" s="79"/>
      <c r="E1091" s="82"/>
      <c r="F1091" s="82"/>
      <c r="G1091" s="82"/>
      <c r="H1091" s="82"/>
      <c r="I1091" s="82"/>
      <c r="J1091" s="82"/>
      <c r="K1091" s="82"/>
      <c r="L1091" s="82"/>
      <c r="M1091" s="82"/>
      <c r="N1091" s="72"/>
    </row>
    <row r="1092" spans="1:14" ht="14.25" customHeight="1">
      <c r="A1092" s="149"/>
      <c r="B1092" s="188"/>
      <c r="C1092" s="182"/>
      <c r="D1092" s="79"/>
      <c r="E1092" s="82"/>
      <c r="F1092" s="82"/>
      <c r="G1092" s="82"/>
      <c r="H1092" s="82"/>
      <c r="I1092" s="82"/>
      <c r="J1092" s="82"/>
      <c r="K1092" s="82"/>
      <c r="L1092" s="82"/>
      <c r="M1092" s="82"/>
      <c r="N1092" s="72"/>
    </row>
    <row r="1093" spans="1:14" ht="14.25" customHeight="1">
      <c r="A1093" s="149"/>
      <c r="B1093" s="188"/>
      <c r="C1093" s="182"/>
      <c r="D1093" s="79"/>
      <c r="E1093" s="82"/>
      <c r="F1093" s="82"/>
      <c r="G1093" s="82"/>
      <c r="H1093" s="82"/>
      <c r="I1093" s="82"/>
      <c r="J1093" s="82"/>
      <c r="K1093" s="82"/>
      <c r="L1093" s="82"/>
      <c r="M1093" s="82"/>
      <c r="N1093" s="72"/>
    </row>
    <row r="1094" spans="1:14" ht="14.25" customHeight="1">
      <c r="A1094" s="149"/>
      <c r="B1094" s="188"/>
      <c r="C1094" s="182"/>
      <c r="D1094" s="79"/>
      <c r="E1094" s="82"/>
      <c r="F1094" s="82"/>
      <c r="G1094" s="82"/>
      <c r="H1094" s="82"/>
      <c r="I1094" s="82"/>
      <c r="J1094" s="82"/>
      <c r="K1094" s="82"/>
      <c r="L1094" s="82"/>
      <c r="M1094" s="82"/>
      <c r="N1094" s="72"/>
    </row>
    <row r="1095" spans="1:14" ht="14.25" customHeight="1">
      <c r="A1095" s="149"/>
      <c r="B1095" s="188"/>
      <c r="C1095" s="182"/>
      <c r="D1095" s="79"/>
      <c r="E1095" s="82"/>
      <c r="F1095" s="82"/>
      <c r="G1095" s="82"/>
      <c r="H1095" s="82"/>
      <c r="I1095" s="82"/>
      <c r="J1095" s="82"/>
      <c r="K1095" s="82"/>
      <c r="L1095" s="82"/>
      <c r="M1095" s="82"/>
      <c r="N1095" s="72"/>
    </row>
    <row r="1096" spans="1:14" ht="14.25" customHeight="1">
      <c r="A1096" s="149"/>
      <c r="B1096" s="188"/>
      <c r="C1096" s="182"/>
      <c r="D1096" s="79"/>
      <c r="E1096" s="82"/>
      <c r="F1096" s="82"/>
      <c r="G1096" s="82"/>
      <c r="H1096" s="82"/>
      <c r="I1096" s="82"/>
      <c r="J1096" s="82"/>
      <c r="K1096" s="82"/>
      <c r="L1096" s="82"/>
      <c r="M1096" s="82"/>
      <c r="N1096" s="72"/>
    </row>
    <row r="1097" spans="1:14" ht="14.25" customHeight="1">
      <c r="A1097" s="149"/>
      <c r="B1097" s="188"/>
      <c r="C1097" s="182"/>
      <c r="D1097" s="79"/>
      <c r="E1097" s="82"/>
      <c r="F1097" s="82"/>
      <c r="G1097" s="82"/>
      <c r="H1097" s="82"/>
      <c r="I1097" s="82"/>
      <c r="J1097" s="82"/>
      <c r="K1097" s="82"/>
      <c r="L1097" s="82"/>
      <c r="M1097" s="82"/>
      <c r="N1097" s="72"/>
    </row>
    <row r="1098" spans="1:14" ht="14.25" customHeight="1">
      <c r="A1098" s="149"/>
      <c r="B1098" s="188"/>
      <c r="C1098" s="182"/>
      <c r="D1098" s="79"/>
      <c r="E1098" s="82"/>
      <c r="F1098" s="82"/>
      <c r="G1098" s="82"/>
      <c r="H1098" s="82"/>
      <c r="I1098" s="82"/>
      <c r="J1098" s="82"/>
      <c r="K1098" s="82"/>
      <c r="L1098" s="82"/>
      <c r="M1098" s="82"/>
      <c r="N1098" s="72"/>
    </row>
    <row r="1099" spans="1:14" ht="14.25" customHeight="1">
      <c r="A1099" s="149"/>
      <c r="B1099" s="188"/>
      <c r="C1099" s="182"/>
      <c r="D1099" s="79"/>
      <c r="E1099" s="82"/>
      <c r="F1099" s="82"/>
      <c r="G1099" s="82"/>
      <c r="H1099" s="82"/>
      <c r="I1099" s="82"/>
      <c r="J1099" s="82"/>
      <c r="K1099" s="82"/>
      <c r="L1099" s="82"/>
      <c r="M1099" s="82"/>
      <c r="N1099" s="72"/>
    </row>
    <row r="1100" spans="1:14" ht="14.25" customHeight="1">
      <c r="A1100" s="149"/>
      <c r="B1100" s="188"/>
      <c r="C1100" s="182"/>
      <c r="D1100" s="79"/>
      <c r="E1100" s="82"/>
      <c r="F1100" s="82"/>
      <c r="G1100" s="82"/>
      <c r="H1100" s="82"/>
      <c r="I1100" s="82"/>
      <c r="J1100" s="82"/>
      <c r="K1100" s="82"/>
      <c r="L1100" s="82"/>
      <c r="M1100" s="82"/>
      <c r="N1100" s="72"/>
    </row>
    <row r="1101" spans="1:14" ht="14.25" customHeight="1">
      <c r="A1101" s="149"/>
      <c r="B1101" s="188"/>
      <c r="C1101" s="182"/>
      <c r="D1101" s="79"/>
      <c r="E1101" s="82"/>
      <c r="F1101" s="82"/>
      <c r="G1101" s="82"/>
      <c r="H1101" s="82"/>
      <c r="I1101" s="82"/>
      <c r="J1101" s="82"/>
      <c r="K1101" s="82"/>
      <c r="L1101" s="82"/>
      <c r="M1101" s="82"/>
      <c r="N1101" s="72"/>
    </row>
    <row r="1102" spans="1:14" ht="14.25" customHeight="1">
      <c r="A1102" s="149"/>
      <c r="B1102" s="188"/>
      <c r="C1102" s="182"/>
      <c r="D1102" s="79"/>
      <c r="E1102" s="82"/>
      <c r="F1102" s="82"/>
      <c r="G1102" s="82"/>
      <c r="H1102" s="82"/>
      <c r="I1102" s="82"/>
      <c r="J1102" s="82"/>
      <c r="K1102" s="82"/>
      <c r="L1102" s="82"/>
      <c r="M1102" s="82"/>
      <c r="N1102" s="72"/>
    </row>
    <row r="1103" spans="1:14" ht="14.25" customHeight="1">
      <c r="A1103" s="149"/>
      <c r="B1103" s="188"/>
      <c r="C1103" s="182"/>
      <c r="D1103" s="79"/>
      <c r="E1103" s="82"/>
      <c r="F1103" s="82"/>
      <c r="G1103" s="82"/>
      <c r="H1103" s="82"/>
      <c r="I1103" s="82"/>
      <c r="J1103" s="82"/>
      <c r="K1103" s="82"/>
      <c r="L1103" s="82"/>
      <c r="M1103" s="82"/>
      <c r="N1103" s="72"/>
    </row>
    <row r="1104" spans="1:14" ht="14.25" customHeight="1">
      <c r="A1104" s="149"/>
      <c r="B1104" s="188"/>
      <c r="C1104" s="182"/>
      <c r="D1104" s="79"/>
      <c r="E1104" s="82"/>
      <c r="F1104" s="82"/>
      <c r="G1104" s="82"/>
      <c r="H1104" s="82"/>
      <c r="I1104" s="82"/>
      <c r="J1104" s="82"/>
      <c r="K1104" s="82"/>
      <c r="L1104" s="82"/>
      <c r="M1104" s="82"/>
      <c r="N1104" s="72"/>
    </row>
    <row r="1105" spans="1:14" ht="14.25" customHeight="1">
      <c r="A1105" s="149"/>
      <c r="B1105" s="188"/>
      <c r="C1105" s="182"/>
      <c r="D1105" s="79"/>
      <c r="E1105" s="82"/>
      <c r="F1105" s="82"/>
      <c r="G1105" s="82"/>
      <c r="H1105" s="82"/>
      <c r="I1105" s="82"/>
      <c r="J1105" s="82"/>
      <c r="K1105" s="82"/>
      <c r="L1105" s="82"/>
      <c r="M1105" s="82"/>
      <c r="N1105" s="72"/>
    </row>
    <row r="1106" spans="1:14" ht="14.25" customHeight="1">
      <c r="A1106" s="149"/>
      <c r="B1106" s="188"/>
      <c r="C1106" s="182"/>
      <c r="D1106" s="79"/>
      <c r="E1106" s="82"/>
      <c r="F1106" s="82"/>
      <c r="G1106" s="82"/>
      <c r="H1106" s="82"/>
      <c r="I1106" s="82"/>
      <c r="J1106" s="82"/>
      <c r="K1106" s="82"/>
      <c r="L1106" s="82"/>
      <c r="M1106" s="82"/>
      <c r="N1106" s="72"/>
    </row>
    <row r="1107" spans="1:14" ht="14.25" customHeight="1">
      <c r="A1107" s="149"/>
      <c r="B1107" s="188"/>
      <c r="C1107" s="182"/>
      <c r="D1107" s="79"/>
      <c r="E1107" s="82"/>
      <c r="F1107" s="82"/>
      <c r="G1107" s="82"/>
      <c r="H1107" s="82"/>
      <c r="I1107" s="82"/>
      <c r="J1107" s="82"/>
      <c r="K1107" s="82"/>
      <c r="L1107" s="82"/>
      <c r="M1107" s="82"/>
      <c r="N1107" s="72"/>
    </row>
    <row r="1108" spans="1:14" ht="14.25" customHeight="1">
      <c r="A1108" s="149"/>
      <c r="B1108" s="188"/>
      <c r="C1108" s="182"/>
      <c r="D1108" s="79"/>
      <c r="E1108" s="82"/>
      <c r="F1108" s="82"/>
      <c r="G1108" s="82"/>
      <c r="H1108" s="82"/>
      <c r="I1108" s="82"/>
      <c r="J1108" s="82"/>
      <c r="K1108" s="82"/>
      <c r="L1108" s="82"/>
      <c r="M1108" s="82"/>
      <c r="N1108" s="72"/>
    </row>
    <row r="1109" spans="1:14" ht="14.25" customHeight="1">
      <c r="A1109" s="149"/>
      <c r="B1109" s="188"/>
      <c r="C1109" s="182"/>
      <c r="D1109" s="79"/>
      <c r="E1109" s="82"/>
      <c r="F1109" s="82"/>
      <c r="G1109" s="82"/>
      <c r="H1109" s="82"/>
      <c r="I1109" s="82"/>
      <c r="J1109" s="82"/>
      <c r="K1109" s="82"/>
      <c r="L1109" s="82"/>
      <c r="M1109" s="82"/>
      <c r="N1109" s="72"/>
    </row>
    <row r="1110" spans="1:14" ht="14.25" customHeight="1">
      <c r="A1110" s="149"/>
      <c r="B1110" s="188"/>
      <c r="C1110" s="182"/>
      <c r="D1110" s="79"/>
      <c r="E1110" s="82"/>
      <c r="F1110" s="82"/>
      <c r="G1110" s="82"/>
      <c r="H1110" s="82"/>
      <c r="I1110" s="82"/>
      <c r="J1110" s="82"/>
      <c r="K1110" s="82"/>
      <c r="L1110" s="82"/>
      <c r="M1110" s="82"/>
      <c r="N1110" s="72"/>
    </row>
    <row r="1111" spans="1:14" ht="14.25" customHeight="1">
      <c r="A1111" s="149"/>
      <c r="B1111" s="188"/>
      <c r="C1111" s="182"/>
      <c r="D1111" s="79"/>
      <c r="E1111" s="82"/>
      <c r="F1111" s="82"/>
      <c r="G1111" s="82"/>
      <c r="H1111" s="82"/>
      <c r="I1111" s="82"/>
      <c r="J1111" s="82"/>
      <c r="K1111" s="82"/>
      <c r="L1111" s="82"/>
      <c r="M1111" s="82"/>
      <c r="N1111" s="72"/>
    </row>
    <row r="1112" spans="1:14" ht="14.25" customHeight="1">
      <c r="A1112" s="149"/>
      <c r="B1112" s="188"/>
      <c r="C1112" s="182"/>
      <c r="D1112" s="79"/>
      <c r="E1112" s="82"/>
      <c r="F1112" s="82"/>
      <c r="G1112" s="82"/>
      <c r="H1112" s="82"/>
      <c r="I1112" s="82"/>
      <c r="J1112" s="82"/>
      <c r="K1112" s="82"/>
      <c r="L1112" s="82"/>
      <c r="M1112" s="82"/>
      <c r="N1112" s="72"/>
    </row>
    <row r="1113" spans="1:14" ht="14.25" customHeight="1">
      <c r="A1113" s="149"/>
      <c r="B1113" s="188"/>
      <c r="C1113" s="182"/>
      <c r="D1113" s="79"/>
      <c r="E1113" s="82"/>
      <c r="F1113" s="82"/>
      <c r="G1113" s="82"/>
      <c r="H1113" s="82"/>
      <c r="I1113" s="82"/>
      <c r="J1113" s="82"/>
      <c r="K1113" s="82"/>
      <c r="L1113" s="82"/>
      <c r="M1113" s="82"/>
      <c r="N1113" s="72"/>
    </row>
    <row r="1114" spans="1:14" ht="14.25" customHeight="1">
      <c r="A1114" s="149"/>
      <c r="B1114" s="188"/>
      <c r="C1114" s="182"/>
      <c r="D1114" s="79"/>
      <c r="E1114" s="82"/>
      <c r="F1114" s="82"/>
      <c r="G1114" s="82"/>
      <c r="H1114" s="82"/>
      <c r="I1114" s="82"/>
      <c r="J1114" s="82"/>
      <c r="K1114" s="82"/>
      <c r="L1114" s="82"/>
      <c r="M1114" s="82"/>
      <c r="N1114" s="72"/>
    </row>
    <row r="1115" spans="1:14" ht="14.25" customHeight="1">
      <c r="A1115" s="149"/>
      <c r="B1115" s="188"/>
      <c r="C1115" s="182"/>
      <c r="D1115" s="79"/>
      <c r="E1115" s="82"/>
      <c r="F1115" s="82"/>
      <c r="G1115" s="82"/>
      <c r="H1115" s="82"/>
      <c r="I1115" s="82"/>
      <c r="J1115" s="82"/>
      <c r="K1115" s="82"/>
      <c r="L1115" s="82"/>
      <c r="M1115" s="82"/>
      <c r="N1115" s="72"/>
    </row>
    <row r="1116" spans="1:14" ht="14.25" customHeight="1">
      <c r="A1116" s="149"/>
      <c r="B1116" s="188"/>
      <c r="C1116" s="182"/>
      <c r="D1116" s="79"/>
      <c r="E1116" s="82"/>
      <c r="F1116" s="82"/>
      <c r="G1116" s="82"/>
      <c r="H1116" s="82"/>
      <c r="I1116" s="82"/>
      <c r="J1116" s="82"/>
      <c r="K1116" s="82"/>
      <c r="L1116" s="82"/>
      <c r="M1116" s="82"/>
      <c r="N1116" s="72"/>
    </row>
    <row r="1117" spans="1:14" ht="14.25" customHeight="1">
      <c r="A1117" s="149"/>
      <c r="B1117" s="188"/>
      <c r="C1117" s="182"/>
      <c r="D1117" s="79"/>
      <c r="E1117" s="82"/>
      <c r="F1117" s="82"/>
      <c r="G1117" s="82"/>
      <c r="H1117" s="82"/>
      <c r="I1117" s="82"/>
      <c r="J1117" s="82"/>
      <c r="K1117" s="82"/>
      <c r="L1117" s="82"/>
      <c r="M1117" s="82"/>
      <c r="N1117" s="72"/>
    </row>
    <row r="1118" spans="1:14" ht="14.25" customHeight="1">
      <c r="A1118" s="149"/>
      <c r="B1118" s="188"/>
      <c r="C1118" s="182"/>
      <c r="D1118" s="79"/>
      <c r="E1118" s="82"/>
      <c r="F1118" s="82"/>
      <c r="G1118" s="82"/>
      <c r="H1118" s="82"/>
      <c r="I1118" s="82"/>
      <c r="J1118" s="82"/>
      <c r="K1118" s="82"/>
      <c r="L1118" s="82"/>
      <c r="M1118" s="82"/>
      <c r="N1118" s="72"/>
    </row>
    <row r="1119" spans="1:14" ht="14.25" customHeight="1">
      <c r="A1119" s="149"/>
      <c r="B1119" s="188"/>
      <c r="C1119" s="182"/>
      <c r="D1119" s="79"/>
      <c r="E1119" s="82"/>
      <c r="F1119" s="82"/>
      <c r="G1119" s="82"/>
      <c r="H1119" s="82"/>
      <c r="I1119" s="82"/>
      <c r="J1119" s="82"/>
      <c r="K1119" s="82"/>
      <c r="L1119" s="82"/>
      <c r="M1119" s="82"/>
      <c r="N1119" s="72"/>
    </row>
    <row r="1120" spans="1:14" ht="14.25" customHeight="1">
      <c r="A1120" s="149"/>
      <c r="B1120" s="188"/>
      <c r="C1120" s="182"/>
      <c r="D1120" s="79"/>
      <c r="E1120" s="82"/>
      <c r="F1120" s="82"/>
      <c r="G1120" s="82"/>
      <c r="H1120" s="82"/>
      <c r="I1120" s="82"/>
      <c r="J1120" s="82"/>
      <c r="K1120" s="82"/>
      <c r="L1120" s="82"/>
      <c r="M1120" s="82"/>
      <c r="N1120" s="72"/>
    </row>
    <row r="1121" spans="1:14" ht="14.25" customHeight="1">
      <c r="A1121" s="149"/>
      <c r="B1121" s="188"/>
      <c r="C1121" s="182"/>
      <c r="D1121" s="79"/>
      <c r="E1121" s="82"/>
      <c r="F1121" s="82"/>
      <c r="G1121" s="82"/>
      <c r="H1121" s="82"/>
      <c r="I1121" s="82"/>
      <c r="J1121" s="82"/>
      <c r="K1121" s="82"/>
      <c r="L1121" s="82"/>
      <c r="M1121" s="82"/>
      <c r="N1121" s="72"/>
    </row>
    <row r="1122" spans="1:14" ht="14.25" customHeight="1">
      <c r="A1122" s="149"/>
      <c r="B1122" s="188"/>
      <c r="C1122" s="182"/>
      <c r="D1122" s="79"/>
      <c r="E1122" s="82"/>
      <c r="F1122" s="82"/>
      <c r="G1122" s="82"/>
      <c r="H1122" s="82"/>
      <c r="I1122" s="82"/>
      <c r="J1122" s="82"/>
      <c r="K1122" s="82"/>
      <c r="L1122" s="82"/>
      <c r="M1122" s="82"/>
      <c r="N1122" s="72"/>
    </row>
    <row r="1123" spans="1:14" ht="14.25" customHeight="1">
      <c r="A1123" s="149"/>
      <c r="B1123" s="188"/>
      <c r="C1123" s="182"/>
      <c r="D1123" s="79"/>
      <c r="E1123" s="82"/>
      <c r="F1123" s="82"/>
      <c r="G1123" s="82"/>
      <c r="H1123" s="82"/>
      <c r="I1123" s="82"/>
      <c r="J1123" s="82"/>
      <c r="K1123" s="82"/>
      <c r="L1123" s="82"/>
      <c r="M1123" s="82"/>
      <c r="N1123" s="72"/>
    </row>
    <row r="1124" spans="1:14" ht="14.25" customHeight="1">
      <c r="A1124" s="149"/>
      <c r="B1124" s="188"/>
      <c r="C1124" s="182"/>
      <c r="D1124" s="79"/>
      <c r="E1124" s="82"/>
      <c r="F1124" s="82"/>
      <c r="G1124" s="82"/>
      <c r="H1124" s="82"/>
      <c r="I1124" s="82"/>
      <c r="J1124" s="82"/>
      <c r="K1124" s="82"/>
      <c r="L1124" s="82"/>
      <c r="M1124" s="82"/>
      <c r="N1124" s="72"/>
    </row>
    <row r="1125" spans="1:14" ht="14.25" customHeight="1">
      <c r="A1125" s="149"/>
      <c r="B1125" s="188"/>
      <c r="C1125" s="182"/>
      <c r="D1125" s="79"/>
      <c r="E1125" s="82"/>
      <c r="F1125" s="82"/>
      <c r="G1125" s="82"/>
      <c r="H1125" s="82"/>
      <c r="I1125" s="82"/>
      <c r="J1125" s="82"/>
      <c r="K1125" s="82"/>
      <c r="L1125" s="82"/>
      <c r="M1125" s="82"/>
      <c r="N1125" s="72"/>
    </row>
    <row r="1126" spans="1:14" ht="14.25" customHeight="1">
      <c r="A1126" s="149"/>
      <c r="B1126" s="188"/>
      <c r="C1126" s="182"/>
      <c r="D1126" s="79"/>
      <c r="E1126" s="82"/>
      <c r="F1126" s="82"/>
      <c r="G1126" s="82"/>
      <c r="H1126" s="82"/>
      <c r="I1126" s="82"/>
      <c r="J1126" s="82"/>
      <c r="K1126" s="82"/>
      <c r="L1126" s="82"/>
      <c r="M1126" s="82"/>
      <c r="N1126" s="72"/>
    </row>
    <row r="1127" spans="1:14" ht="14.25" customHeight="1">
      <c r="A1127" s="149"/>
      <c r="B1127" s="188"/>
      <c r="C1127" s="182"/>
      <c r="D1127" s="79"/>
      <c r="E1127" s="82"/>
      <c r="F1127" s="82"/>
      <c r="G1127" s="82"/>
      <c r="H1127" s="82"/>
      <c r="I1127" s="82"/>
      <c r="J1127" s="82"/>
      <c r="K1127" s="82"/>
      <c r="L1127" s="82"/>
      <c r="M1127" s="82"/>
      <c r="N1127" s="72"/>
    </row>
    <row r="1128" spans="1:14" ht="14.25" customHeight="1">
      <c r="A1128" s="149"/>
      <c r="B1128" s="188"/>
      <c r="C1128" s="182"/>
      <c r="D1128" s="79"/>
      <c r="E1128" s="82"/>
      <c r="F1128" s="82"/>
      <c r="G1128" s="82"/>
      <c r="H1128" s="82"/>
      <c r="I1128" s="82"/>
      <c r="J1128" s="82"/>
      <c r="K1128" s="82"/>
      <c r="L1128" s="82"/>
      <c r="M1128" s="82"/>
      <c r="N1128" s="72"/>
    </row>
    <row r="1129" spans="1:14" ht="14.25" customHeight="1">
      <c r="A1129" s="149"/>
      <c r="B1129" s="188"/>
      <c r="C1129" s="182"/>
      <c r="D1129" s="79"/>
      <c r="E1129" s="82"/>
      <c r="F1129" s="82"/>
      <c r="G1129" s="82"/>
      <c r="H1129" s="82"/>
      <c r="I1129" s="82"/>
      <c r="J1129" s="82"/>
      <c r="K1129" s="82"/>
      <c r="L1129" s="82"/>
      <c r="M1129" s="82"/>
      <c r="N1129" s="72"/>
    </row>
    <row r="1130" spans="1:14" ht="14.25" customHeight="1">
      <c r="A1130" s="149"/>
      <c r="B1130" s="188"/>
      <c r="C1130" s="182"/>
      <c r="D1130" s="79"/>
      <c r="E1130" s="82"/>
      <c r="F1130" s="82"/>
      <c r="G1130" s="82"/>
      <c r="H1130" s="82"/>
      <c r="I1130" s="82"/>
      <c r="J1130" s="82"/>
      <c r="K1130" s="82"/>
      <c r="L1130" s="82"/>
      <c r="M1130" s="82"/>
      <c r="N1130" s="72"/>
    </row>
    <row r="1131" spans="1:14" ht="14.25" customHeight="1">
      <c r="A1131" s="149"/>
      <c r="B1131" s="188"/>
      <c r="C1131" s="182"/>
      <c r="D1131" s="79"/>
      <c r="E1131" s="82"/>
      <c r="F1131" s="82"/>
      <c r="G1131" s="82"/>
      <c r="H1131" s="82"/>
      <c r="I1131" s="82"/>
      <c r="J1131" s="82"/>
      <c r="K1131" s="82"/>
      <c r="L1131" s="82"/>
      <c r="M1131" s="82"/>
      <c r="N1131" s="72"/>
    </row>
    <row r="1132" spans="1:14" ht="14.25" customHeight="1">
      <c r="A1132" s="149"/>
      <c r="B1132" s="188"/>
      <c r="C1132" s="182"/>
      <c r="D1132" s="79"/>
      <c r="E1132" s="82"/>
      <c r="F1132" s="82"/>
      <c r="G1132" s="82"/>
      <c r="H1132" s="82"/>
      <c r="I1132" s="82"/>
      <c r="J1132" s="82"/>
      <c r="K1132" s="82"/>
      <c r="L1132" s="82"/>
      <c r="M1132" s="82"/>
      <c r="N1132" s="72"/>
    </row>
    <row r="1133" spans="1:14" ht="14.25" customHeight="1">
      <c r="A1133" s="149"/>
      <c r="B1133" s="188"/>
      <c r="C1133" s="182"/>
      <c r="D1133" s="79"/>
      <c r="E1133" s="82"/>
      <c r="F1133" s="82"/>
      <c r="G1133" s="82"/>
      <c r="H1133" s="82"/>
      <c r="I1133" s="82"/>
      <c r="J1133" s="82"/>
      <c r="K1133" s="82"/>
      <c r="L1133" s="82"/>
      <c r="M1133" s="82"/>
      <c r="N1133" s="72"/>
    </row>
    <row r="1134" spans="1:14" ht="14.25" customHeight="1">
      <c r="A1134" s="149"/>
      <c r="B1134" s="188"/>
      <c r="C1134" s="182"/>
      <c r="D1134" s="79"/>
      <c r="E1134" s="82"/>
      <c r="F1134" s="82"/>
      <c r="G1134" s="82"/>
      <c r="H1134" s="82"/>
      <c r="I1134" s="82"/>
      <c r="J1134" s="82"/>
      <c r="K1134" s="82"/>
      <c r="L1134" s="82"/>
      <c r="M1134" s="82"/>
      <c r="N1134" s="72"/>
    </row>
    <row r="1135" spans="1:14" ht="14.25" customHeight="1">
      <c r="A1135" s="149"/>
      <c r="B1135" s="188"/>
      <c r="C1135" s="182"/>
      <c r="D1135" s="79"/>
      <c r="E1135" s="82"/>
      <c r="F1135" s="82"/>
      <c r="G1135" s="82"/>
      <c r="H1135" s="82"/>
      <c r="I1135" s="82"/>
      <c r="J1135" s="82"/>
      <c r="K1135" s="82"/>
      <c r="L1135" s="82"/>
      <c r="M1135" s="82"/>
      <c r="N1135" s="72"/>
    </row>
    <row r="1136" spans="1:14" ht="14.25" customHeight="1">
      <c r="A1136" s="149"/>
      <c r="B1136" s="188"/>
      <c r="C1136" s="182"/>
      <c r="D1136" s="79"/>
      <c r="E1136" s="82"/>
      <c r="F1136" s="82"/>
      <c r="G1136" s="82"/>
      <c r="H1136" s="82"/>
      <c r="I1136" s="82"/>
      <c r="J1136" s="82"/>
      <c r="K1136" s="82"/>
      <c r="L1136" s="82"/>
      <c r="M1136" s="82"/>
      <c r="N1136" s="72"/>
    </row>
    <row r="1137" spans="1:14" ht="14.25" customHeight="1">
      <c r="A1137" s="149"/>
      <c r="B1137" s="188"/>
      <c r="C1137" s="182"/>
      <c r="D1137" s="79"/>
      <c r="E1137" s="82"/>
      <c r="F1137" s="82"/>
      <c r="G1137" s="82"/>
      <c r="H1137" s="82"/>
      <c r="I1137" s="82"/>
      <c r="J1137" s="82"/>
      <c r="K1137" s="82"/>
      <c r="L1137" s="82"/>
      <c r="M1137" s="82"/>
      <c r="N1137" s="72"/>
    </row>
    <row r="1138" spans="1:14" ht="14.25" customHeight="1">
      <c r="A1138" s="149"/>
      <c r="B1138" s="188"/>
      <c r="C1138" s="182"/>
      <c r="D1138" s="79"/>
      <c r="E1138" s="82"/>
      <c r="F1138" s="82"/>
      <c r="G1138" s="82"/>
      <c r="H1138" s="82"/>
      <c r="I1138" s="82"/>
      <c r="J1138" s="82"/>
      <c r="K1138" s="82"/>
      <c r="L1138" s="82"/>
      <c r="M1138" s="82"/>
      <c r="N1138" s="72"/>
    </row>
    <row r="1139" spans="1:14" ht="14.25" customHeight="1">
      <c r="A1139" s="149"/>
      <c r="B1139" s="188"/>
      <c r="C1139" s="182"/>
      <c r="D1139" s="79"/>
      <c r="E1139" s="82"/>
      <c r="F1139" s="82"/>
      <c r="G1139" s="82"/>
      <c r="H1139" s="82"/>
      <c r="I1139" s="82"/>
      <c r="J1139" s="82"/>
      <c r="K1139" s="82"/>
      <c r="L1139" s="82"/>
      <c r="M1139" s="82"/>
      <c r="N1139" s="72"/>
    </row>
    <row r="1140" spans="1:14" ht="14.25" customHeight="1">
      <c r="A1140" s="149"/>
      <c r="B1140" s="188"/>
      <c r="C1140" s="182"/>
      <c r="D1140" s="79"/>
      <c r="E1140" s="82"/>
      <c r="F1140" s="82"/>
      <c r="G1140" s="82"/>
      <c r="H1140" s="82"/>
      <c r="I1140" s="82"/>
      <c r="J1140" s="82"/>
      <c r="K1140" s="82"/>
      <c r="L1140" s="82"/>
      <c r="M1140" s="82"/>
      <c r="N1140" s="72"/>
    </row>
    <row r="1141" spans="1:14" ht="14.25" customHeight="1">
      <c r="A1141" s="149"/>
      <c r="B1141" s="188"/>
      <c r="C1141" s="182"/>
      <c r="D1141" s="79"/>
      <c r="E1141" s="82"/>
      <c r="F1141" s="82"/>
      <c r="G1141" s="82"/>
      <c r="H1141" s="82"/>
      <c r="I1141" s="82"/>
      <c r="J1141" s="82"/>
      <c r="K1141" s="82"/>
      <c r="L1141" s="82"/>
      <c r="M1141" s="82"/>
      <c r="N1141" s="72"/>
    </row>
    <row r="1142" spans="1:14" ht="14.25" customHeight="1">
      <c r="A1142" s="149"/>
      <c r="B1142" s="188"/>
      <c r="C1142" s="182"/>
      <c r="D1142" s="79"/>
      <c r="E1142" s="82"/>
      <c r="F1142" s="82"/>
      <c r="G1142" s="82"/>
      <c r="H1142" s="82"/>
      <c r="I1142" s="82"/>
      <c r="J1142" s="82"/>
      <c r="K1142" s="82"/>
      <c r="L1142" s="82"/>
      <c r="M1142" s="82"/>
      <c r="N1142" s="72"/>
    </row>
    <row r="1143" spans="1:14" ht="14.25" customHeight="1">
      <c r="A1143" s="149"/>
      <c r="B1143" s="188"/>
      <c r="C1143" s="182"/>
      <c r="D1143" s="79"/>
      <c r="E1143" s="82"/>
      <c r="F1143" s="82"/>
      <c r="G1143" s="82"/>
      <c r="H1143" s="82"/>
      <c r="I1143" s="82"/>
      <c r="J1143" s="82"/>
      <c r="K1143" s="82"/>
      <c r="L1143" s="82"/>
      <c r="M1143" s="82"/>
      <c r="N1143" s="72"/>
    </row>
    <row r="1144" spans="1:14" ht="14.25" customHeight="1">
      <c r="A1144" s="149"/>
      <c r="B1144" s="188"/>
      <c r="C1144" s="182"/>
      <c r="D1144" s="79"/>
      <c r="E1144" s="82"/>
      <c r="F1144" s="82"/>
      <c r="G1144" s="82"/>
      <c r="H1144" s="82"/>
      <c r="I1144" s="82"/>
      <c r="J1144" s="82"/>
      <c r="K1144" s="82"/>
      <c r="L1144" s="82"/>
      <c r="M1144" s="82"/>
      <c r="N1144" s="72"/>
    </row>
    <row r="1145" spans="1:14" ht="14.25" customHeight="1">
      <c r="A1145" s="149"/>
      <c r="B1145" s="188"/>
      <c r="C1145" s="182"/>
      <c r="D1145" s="79"/>
      <c r="E1145" s="82"/>
      <c r="F1145" s="82"/>
      <c r="G1145" s="82"/>
      <c r="H1145" s="82"/>
      <c r="I1145" s="82"/>
      <c r="J1145" s="82"/>
      <c r="K1145" s="82"/>
      <c r="L1145" s="82"/>
      <c r="M1145" s="82"/>
      <c r="N1145" s="72"/>
    </row>
    <row r="1146" spans="1:14" ht="14.25" customHeight="1">
      <c r="A1146" s="149"/>
      <c r="B1146" s="188"/>
      <c r="C1146" s="182"/>
      <c r="D1146" s="79"/>
      <c r="E1146" s="82"/>
      <c r="F1146" s="82"/>
      <c r="G1146" s="82"/>
      <c r="H1146" s="82"/>
      <c r="I1146" s="82"/>
      <c r="J1146" s="82"/>
      <c r="K1146" s="82"/>
      <c r="L1146" s="82"/>
      <c r="M1146" s="82"/>
      <c r="N1146" s="72"/>
    </row>
    <row r="1147" spans="1:14" ht="14.25" customHeight="1">
      <c r="A1147" s="149"/>
      <c r="B1147" s="188"/>
      <c r="C1147" s="182"/>
      <c r="D1147" s="79"/>
      <c r="E1147" s="82"/>
      <c r="F1147" s="82"/>
      <c r="G1147" s="82"/>
      <c r="H1147" s="82"/>
      <c r="I1147" s="82"/>
      <c r="J1147" s="82"/>
      <c r="K1147" s="82"/>
      <c r="L1147" s="82"/>
      <c r="M1147" s="82"/>
      <c r="N1147" s="72"/>
    </row>
    <row r="1148" spans="1:14" ht="14.25" customHeight="1">
      <c r="A1148" s="149"/>
      <c r="B1148" s="188"/>
      <c r="C1148" s="182"/>
      <c r="D1148" s="79"/>
      <c r="E1148" s="82"/>
      <c r="F1148" s="82"/>
      <c r="G1148" s="82"/>
      <c r="H1148" s="82"/>
      <c r="I1148" s="82"/>
      <c r="J1148" s="82"/>
      <c r="K1148" s="82"/>
      <c r="L1148" s="82"/>
      <c r="M1148" s="82"/>
      <c r="N1148" s="72"/>
    </row>
    <row r="1149" spans="1:14" ht="14.25" customHeight="1">
      <c r="A1149" s="149"/>
      <c r="B1149" s="188"/>
      <c r="C1149" s="182"/>
      <c r="D1149" s="79"/>
      <c r="E1149" s="82"/>
      <c r="F1149" s="82"/>
      <c r="G1149" s="82"/>
      <c r="H1149" s="82"/>
      <c r="I1149" s="82"/>
      <c r="J1149" s="82"/>
      <c r="K1149" s="82"/>
      <c r="L1149" s="82"/>
      <c r="M1149" s="82"/>
      <c r="N1149" s="72"/>
    </row>
    <row r="1150" spans="1:14" ht="14.25" customHeight="1">
      <c r="A1150" s="149"/>
      <c r="B1150" s="188"/>
      <c r="C1150" s="182"/>
      <c r="D1150" s="79"/>
      <c r="E1150" s="82"/>
      <c r="F1150" s="82"/>
      <c r="G1150" s="82"/>
      <c r="H1150" s="82"/>
      <c r="I1150" s="82"/>
      <c r="J1150" s="82"/>
      <c r="K1150" s="82"/>
      <c r="L1150" s="82"/>
      <c r="M1150" s="82"/>
      <c r="N1150" s="72"/>
    </row>
    <row r="1151" spans="1:14" ht="14.25" customHeight="1">
      <c r="A1151" s="149"/>
      <c r="B1151" s="188"/>
      <c r="C1151" s="182"/>
      <c r="D1151" s="79"/>
      <c r="E1151" s="82"/>
      <c r="F1151" s="82"/>
      <c r="G1151" s="82"/>
      <c r="H1151" s="82"/>
      <c r="I1151" s="82"/>
      <c r="J1151" s="82"/>
      <c r="K1151" s="82"/>
      <c r="L1151" s="82"/>
      <c r="M1151" s="82"/>
      <c r="N1151" s="72"/>
    </row>
    <row r="1152" spans="1:14" ht="14.25" customHeight="1">
      <c r="A1152" s="149"/>
      <c r="B1152" s="188"/>
      <c r="C1152" s="182"/>
      <c r="D1152" s="79"/>
      <c r="E1152" s="82"/>
      <c r="F1152" s="82"/>
      <c r="G1152" s="82"/>
      <c r="H1152" s="82"/>
      <c r="I1152" s="82"/>
      <c r="J1152" s="82"/>
      <c r="K1152" s="82"/>
      <c r="L1152" s="82"/>
      <c r="M1152" s="82"/>
      <c r="N1152" s="72"/>
    </row>
    <row r="1153" spans="1:14" ht="14.25" customHeight="1">
      <c r="A1153" s="149"/>
      <c r="B1153" s="188"/>
      <c r="C1153" s="182"/>
      <c r="D1153" s="79"/>
      <c r="E1153" s="82"/>
      <c r="F1153" s="82"/>
      <c r="G1153" s="82"/>
      <c r="H1153" s="82"/>
      <c r="I1153" s="82"/>
      <c r="J1153" s="82"/>
      <c r="K1153" s="82"/>
      <c r="L1153" s="82"/>
      <c r="M1153" s="82"/>
      <c r="N1153" s="72"/>
    </row>
    <row r="1154" spans="1:14" ht="14.25" customHeight="1">
      <c r="A1154" s="149"/>
      <c r="B1154" s="188"/>
      <c r="C1154" s="182"/>
      <c r="D1154" s="79"/>
      <c r="E1154" s="82"/>
      <c r="F1154" s="82"/>
      <c r="G1154" s="82"/>
      <c r="H1154" s="82"/>
      <c r="I1154" s="82"/>
      <c r="J1154" s="82"/>
      <c r="K1154" s="82"/>
      <c r="L1154" s="82"/>
      <c r="M1154" s="82"/>
      <c r="N1154" s="72"/>
    </row>
    <row r="1155" spans="1:14" ht="14.25" customHeight="1">
      <c r="A1155" s="149"/>
      <c r="B1155" s="188"/>
      <c r="C1155" s="182"/>
      <c r="D1155" s="79"/>
      <c r="E1155" s="82"/>
      <c r="F1155" s="82"/>
      <c r="G1155" s="82"/>
      <c r="H1155" s="82"/>
      <c r="I1155" s="82"/>
      <c r="J1155" s="82"/>
      <c r="K1155" s="82"/>
      <c r="L1155" s="82"/>
      <c r="M1155" s="82"/>
      <c r="N1155" s="72"/>
    </row>
    <row r="1156" spans="1:14" ht="14.25" customHeight="1">
      <c r="A1156" s="149"/>
      <c r="B1156" s="188"/>
      <c r="C1156" s="182"/>
      <c r="D1156" s="79"/>
      <c r="E1156" s="82"/>
      <c r="F1156" s="82"/>
      <c r="G1156" s="82"/>
      <c r="H1156" s="82"/>
      <c r="I1156" s="82"/>
      <c r="J1156" s="82"/>
      <c r="K1156" s="82"/>
      <c r="L1156" s="82"/>
      <c r="M1156" s="82"/>
      <c r="N1156" s="72"/>
    </row>
    <row r="1157" spans="1:14" ht="14.25" customHeight="1">
      <c r="A1157" s="149"/>
      <c r="B1157" s="188"/>
      <c r="C1157" s="182"/>
      <c r="D1157" s="79"/>
      <c r="E1157" s="82"/>
      <c r="F1157" s="82"/>
      <c r="G1157" s="82"/>
      <c r="H1157" s="82"/>
      <c r="I1157" s="82"/>
      <c r="J1157" s="82"/>
      <c r="K1157" s="82"/>
      <c r="L1157" s="82"/>
      <c r="M1157" s="82"/>
      <c r="N1157" s="72"/>
    </row>
    <row r="1158" spans="1:14" ht="14.25" customHeight="1">
      <c r="A1158" s="149"/>
      <c r="B1158" s="188"/>
      <c r="C1158" s="182"/>
      <c r="D1158" s="79"/>
      <c r="E1158" s="82"/>
      <c r="F1158" s="82"/>
      <c r="G1158" s="82"/>
      <c r="H1158" s="82"/>
      <c r="I1158" s="82"/>
      <c r="J1158" s="82"/>
      <c r="K1158" s="82"/>
      <c r="L1158" s="82"/>
      <c r="M1158" s="82"/>
      <c r="N1158" s="72"/>
    </row>
    <row r="1159" spans="1:14" ht="14.25" customHeight="1">
      <c r="A1159" s="149"/>
      <c r="B1159" s="188"/>
      <c r="C1159" s="182"/>
      <c r="D1159" s="79"/>
      <c r="E1159" s="82"/>
      <c r="F1159" s="82"/>
      <c r="G1159" s="82"/>
      <c r="H1159" s="82"/>
      <c r="I1159" s="82"/>
      <c r="J1159" s="82"/>
      <c r="K1159" s="82"/>
      <c r="L1159" s="82"/>
      <c r="M1159" s="82"/>
      <c r="N1159" s="72"/>
    </row>
    <row r="1160" spans="1:14" ht="14.25" customHeight="1">
      <c r="A1160" s="149"/>
      <c r="B1160" s="188"/>
      <c r="C1160" s="182"/>
      <c r="D1160" s="79"/>
      <c r="E1160" s="82"/>
      <c r="F1160" s="82"/>
      <c r="G1160" s="82"/>
      <c r="H1160" s="82"/>
      <c r="I1160" s="82"/>
      <c r="J1160" s="82"/>
      <c r="K1160" s="82"/>
      <c r="L1160" s="82"/>
      <c r="M1160" s="82"/>
      <c r="N1160" s="72"/>
    </row>
    <row r="1161" spans="1:14" ht="14.25" customHeight="1">
      <c r="A1161" s="149"/>
      <c r="B1161" s="188"/>
      <c r="C1161" s="182"/>
      <c r="D1161" s="79"/>
      <c r="E1161" s="82"/>
      <c r="F1161" s="82"/>
      <c r="G1161" s="82"/>
      <c r="H1161" s="82"/>
      <c r="I1161" s="82"/>
      <c r="J1161" s="82"/>
      <c r="K1161" s="82"/>
      <c r="L1161" s="82"/>
      <c r="M1161" s="82"/>
      <c r="N1161" s="72"/>
    </row>
    <row r="1162" spans="1:14" ht="14.25" customHeight="1">
      <c r="A1162" s="149"/>
      <c r="B1162" s="188"/>
      <c r="C1162" s="182"/>
      <c r="D1162" s="79"/>
      <c r="E1162" s="82"/>
      <c r="F1162" s="82"/>
      <c r="G1162" s="82"/>
      <c r="H1162" s="82"/>
      <c r="I1162" s="82"/>
      <c r="J1162" s="82"/>
      <c r="K1162" s="82"/>
      <c r="L1162" s="82"/>
      <c r="M1162" s="82"/>
      <c r="N1162" s="72"/>
    </row>
    <row r="1163" spans="1:14" ht="14.25" customHeight="1">
      <c r="A1163" s="149"/>
      <c r="B1163" s="188"/>
      <c r="C1163" s="182"/>
      <c r="D1163" s="79"/>
      <c r="E1163" s="82"/>
      <c r="F1163" s="82"/>
      <c r="G1163" s="82"/>
      <c r="H1163" s="82"/>
      <c r="I1163" s="82"/>
      <c r="J1163" s="82"/>
      <c r="K1163" s="82"/>
      <c r="L1163" s="82"/>
      <c r="M1163" s="82"/>
      <c r="N1163" s="72"/>
    </row>
    <row r="1164" spans="1:14" ht="14.25" customHeight="1">
      <c r="A1164" s="149"/>
      <c r="B1164" s="188"/>
      <c r="C1164" s="182"/>
      <c r="D1164" s="79"/>
      <c r="E1164" s="82"/>
      <c r="F1164" s="82"/>
      <c r="G1164" s="82"/>
      <c r="H1164" s="82"/>
      <c r="I1164" s="82"/>
      <c r="J1164" s="82"/>
      <c r="K1164" s="82"/>
      <c r="L1164" s="82"/>
      <c r="M1164" s="82"/>
      <c r="N1164" s="72"/>
    </row>
    <row r="1165" spans="1:14" ht="14.25" customHeight="1">
      <c r="A1165" s="149"/>
      <c r="B1165" s="188"/>
      <c r="C1165" s="182"/>
      <c r="D1165" s="79"/>
      <c r="E1165" s="82"/>
      <c r="F1165" s="82"/>
      <c r="G1165" s="82"/>
      <c r="H1165" s="82"/>
      <c r="I1165" s="82"/>
      <c r="J1165" s="82"/>
      <c r="K1165" s="82"/>
      <c r="L1165" s="82"/>
      <c r="M1165" s="82"/>
      <c r="N1165" s="72"/>
    </row>
    <row r="1166" spans="1:14" ht="14.25" customHeight="1">
      <c r="A1166" s="149"/>
      <c r="B1166" s="188"/>
      <c r="C1166" s="182"/>
      <c r="D1166" s="79"/>
      <c r="E1166" s="82"/>
      <c r="F1166" s="82"/>
      <c r="G1166" s="82"/>
      <c r="H1166" s="82"/>
      <c r="I1166" s="82"/>
      <c r="J1166" s="82"/>
      <c r="K1166" s="82"/>
      <c r="L1166" s="82"/>
      <c r="M1166" s="82"/>
      <c r="N1166" s="72"/>
    </row>
    <row r="1167" spans="1:14" ht="14.25" customHeight="1">
      <c r="A1167" s="149"/>
      <c r="B1167" s="188"/>
      <c r="C1167" s="182"/>
      <c r="D1167" s="79"/>
      <c r="E1167" s="82"/>
      <c r="F1167" s="82"/>
      <c r="G1167" s="82"/>
      <c r="H1167" s="82"/>
      <c r="I1167" s="82"/>
      <c r="J1167" s="82"/>
      <c r="K1167" s="82"/>
      <c r="L1167" s="82"/>
      <c r="M1167" s="82"/>
      <c r="N1167" s="72"/>
    </row>
    <row r="1168" spans="1:14" ht="14.25" customHeight="1">
      <c r="A1168" s="149"/>
      <c r="B1168" s="188"/>
      <c r="C1168" s="182"/>
      <c r="D1168" s="79"/>
      <c r="E1168" s="82"/>
      <c r="F1168" s="82"/>
      <c r="G1168" s="82"/>
      <c r="H1168" s="82"/>
      <c r="I1168" s="82"/>
      <c r="J1168" s="82"/>
      <c r="K1168" s="82"/>
      <c r="L1168" s="82"/>
      <c r="M1168" s="82"/>
      <c r="N1168" s="72"/>
    </row>
    <row r="1169" spans="1:14" ht="14.25" customHeight="1">
      <c r="A1169" s="149"/>
      <c r="B1169" s="188"/>
      <c r="C1169" s="182"/>
      <c r="D1169" s="79"/>
      <c r="E1169" s="82"/>
      <c r="F1169" s="82"/>
      <c r="G1169" s="82"/>
      <c r="H1169" s="82"/>
      <c r="I1169" s="82"/>
      <c r="J1169" s="82"/>
      <c r="K1169" s="82"/>
      <c r="L1169" s="82"/>
      <c r="M1169" s="82"/>
      <c r="N1169" s="72"/>
    </row>
    <row r="1170" spans="1:14" ht="14.25" customHeight="1">
      <c r="A1170" s="149"/>
      <c r="B1170" s="188"/>
      <c r="C1170" s="182"/>
      <c r="D1170" s="79"/>
      <c r="E1170" s="82"/>
      <c r="F1170" s="82"/>
      <c r="G1170" s="82"/>
      <c r="H1170" s="82"/>
      <c r="I1170" s="82"/>
      <c r="J1170" s="82"/>
      <c r="K1170" s="82"/>
      <c r="L1170" s="82"/>
      <c r="M1170" s="82"/>
      <c r="N1170" s="72"/>
    </row>
    <row r="1171" spans="1:14" ht="14.25" customHeight="1">
      <c r="A1171" s="149"/>
      <c r="B1171" s="188"/>
      <c r="C1171" s="182"/>
      <c r="D1171" s="79"/>
      <c r="E1171" s="82"/>
      <c r="F1171" s="82"/>
      <c r="G1171" s="82"/>
      <c r="H1171" s="82"/>
      <c r="I1171" s="82"/>
      <c r="J1171" s="82"/>
      <c r="K1171" s="82"/>
      <c r="L1171" s="82"/>
      <c r="M1171" s="82"/>
      <c r="N1171" s="72"/>
    </row>
    <row r="1172" spans="1:14" ht="14.25" customHeight="1">
      <c r="A1172" s="149"/>
      <c r="B1172" s="188"/>
      <c r="C1172" s="182"/>
      <c r="D1172" s="79"/>
      <c r="E1172" s="82"/>
      <c r="F1172" s="82"/>
      <c r="G1172" s="82"/>
      <c r="H1172" s="82"/>
      <c r="I1172" s="82"/>
      <c r="J1172" s="82"/>
      <c r="K1172" s="82"/>
      <c r="L1172" s="82"/>
      <c r="M1172" s="82"/>
      <c r="N1172" s="72"/>
    </row>
    <row r="1173" spans="1:14" ht="14.25" customHeight="1">
      <c r="A1173" s="149"/>
      <c r="B1173" s="188"/>
      <c r="C1173" s="182"/>
      <c r="D1173" s="79"/>
      <c r="E1173" s="82"/>
      <c r="F1173" s="82"/>
      <c r="G1173" s="82"/>
      <c r="H1173" s="82"/>
      <c r="I1173" s="82"/>
      <c r="J1173" s="82"/>
      <c r="K1173" s="82"/>
      <c r="L1173" s="82"/>
      <c r="M1173" s="82"/>
      <c r="N1173" s="72"/>
    </row>
    <row r="1174" spans="1:14" ht="14.25" customHeight="1">
      <c r="A1174" s="149"/>
      <c r="B1174" s="188"/>
      <c r="C1174" s="182"/>
      <c r="D1174" s="79"/>
      <c r="E1174" s="82"/>
      <c r="F1174" s="82"/>
      <c r="G1174" s="82"/>
      <c r="H1174" s="82"/>
      <c r="I1174" s="82"/>
      <c r="J1174" s="82"/>
      <c r="K1174" s="82"/>
      <c r="L1174" s="82"/>
      <c r="M1174" s="82"/>
      <c r="N1174" s="72"/>
    </row>
    <row r="1175" spans="1:14" ht="14.25" customHeight="1">
      <c r="A1175" s="149"/>
      <c r="B1175" s="188"/>
      <c r="C1175" s="182"/>
      <c r="D1175" s="79"/>
      <c r="E1175" s="82"/>
      <c r="F1175" s="82"/>
      <c r="G1175" s="82"/>
      <c r="H1175" s="82"/>
      <c r="I1175" s="82"/>
      <c r="J1175" s="82"/>
      <c r="K1175" s="82"/>
      <c r="L1175" s="82"/>
      <c r="M1175" s="82"/>
      <c r="N1175" s="72"/>
    </row>
    <row r="1176" spans="1:14" ht="14.25" customHeight="1">
      <c r="A1176" s="149"/>
      <c r="B1176" s="188"/>
      <c r="C1176" s="182"/>
      <c r="D1176" s="79"/>
      <c r="E1176" s="82"/>
      <c r="F1176" s="82"/>
      <c r="G1176" s="82"/>
      <c r="H1176" s="82"/>
      <c r="I1176" s="82"/>
      <c r="J1176" s="82"/>
      <c r="K1176" s="82"/>
      <c r="L1176" s="82"/>
      <c r="M1176" s="82"/>
      <c r="N1176" s="72"/>
    </row>
    <row r="1177" spans="1:14" ht="14.25" customHeight="1">
      <c r="A1177" s="149"/>
      <c r="B1177" s="188"/>
      <c r="C1177" s="182"/>
      <c r="D1177" s="79"/>
      <c r="E1177" s="82"/>
      <c r="F1177" s="82"/>
      <c r="G1177" s="82"/>
      <c r="H1177" s="82"/>
      <c r="I1177" s="82"/>
      <c r="J1177" s="82"/>
      <c r="K1177" s="82"/>
      <c r="L1177" s="82"/>
      <c r="M1177" s="82"/>
      <c r="N1177" s="72"/>
    </row>
    <row r="1178" spans="1:14" ht="14.25" customHeight="1">
      <c r="A1178" s="149"/>
      <c r="B1178" s="188"/>
      <c r="C1178" s="182"/>
      <c r="D1178" s="79"/>
      <c r="E1178" s="82"/>
      <c r="F1178" s="82"/>
      <c r="G1178" s="82"/>
      <c r="H1178" s="82"/>
      <c r="I1178" s="82"/>
      <c r="J1178" s="82"/>
      <c r="K1178" s="82"/>
      <c r="L1178" s="82"/>
      <c r="M1178" s="82"/>
      <c r="N1178" s="72"/>
    </row>
    <row r="1179" spans="1:14" ht="14.25" customHeight="1">
      <c r="A1179" s="149"/>
      <c r="B1179" s="188"/>
      <c r="C1179" s="182"/>
      <c r="D1179" s="79"/>
      <c r="E1179" s="82"/>
      <c r="F1179" s="82"/>
      <c r="G1179" s="82"/>
      <c r="H1179" s="82"/>
      <c r="I1179" s="82"/>
      <c r="J1179" s="82"/>
      <c r="K1179" s="82"/>
      <c r="L1179" s="82"/>
      <c r="M1179" s="82"/>
      <c r="N1179" s="72"/>
    </row>
    <row r="1180" spans="1:14" ht="14.25" customHeight="1">
      <c r="A1180" s="149"/>
      <c r="B1180" s="188"/>
      <c r="C1180" s="182"/>
      <c r="D1180" s="79"/>
      <c r="E1180" s="82"/>
      <c r="F1180" s="82"/>
      <c r="G1180" s="82"/>
      <c r="H1180" s="82"/>
      <c r="I1180" s="82"/>
      <c r="J1180" s="82"/>
      <c r="K1180" s="82"/>
      <c r="L1180" s="82"/>
      <c r="M1180" s="82"/>
      <c r="N1180" s="72"/>
    </row>
    <row r="1181" spans="1:14" ht="14.25" customHeight="1">
      <c r="A1181" s="149"/>
      <c r="B1181" s="188"/>
      <c r="C1181" s="182"/>
      <c r="D1181" s="79"/>
      <c r="E1181" s="82"/>
      <c r="F1181" s="82"/>
      <c r="G1181" s="82"/>
      <c r="H1181" s="82"/>
      <c r="I1181" s="82"/>
      <c r="J1181" s="82"/>
      <c r="K1181" s="82"/>
      <c r="L1181" s="82"/>
      <c r="M1181" s="82"/>
      <c r="N1181" s="72"/>
    </row>
    <row r="1182" spans="1:14" ht="14.25" customHeight="1">
      <c r="A1182" s="149"/>
      <c r="B1182" s="188"/>
      <c r="C1182" s="182"/>
      <c r="D1182" s="79"/>
      <c r="E1182" s="82"/>
      <c r="F1182" s="82"/>
      <c r="G1182" s="82"/>
      <c r="H1182" s="82"/>
      <c r="I1182" s="82"/>
      <c r="J1182" s="82"/>
      <c r="K1182" s="82"/>
      <c r="L1182" s="82"/>
      <c r="M1182" s="82"/>
      <c r="N1182" s="72"/>
    </row>
    <row r="1183" spans="1:14" ht="14.25" customHeight="1">
      <c r="A1183" s="149"/>
      <c r="B1183" s="188"/>
      <c r="C1183" s="182"/>
      <c r="D1183" s="79"/>
      <c r="E1183" s="82"/>
      <c r="F1183" s="82"/>
      <c r="G1183" s="82"/>
      <c r="H1183" s="82"/>
      <c r="I1183" s="82"/>
      <c r="J1183" s="82"/>
      <c r="K1183" s="82"/>
      <c r="L1183" s="82"/>
      <c r="M1183" s="82"/>
      <c r="N1183" s="72"/>
    </row>
    <row r="1184" spans="1:14" ht="14.25" customHeight="1">
      <c r="A1184" s="149"/>
      <c r="B1184" s="188"/>
      <c r="C1184" s="182"/>
      <c r="D1184" s="79"/>
      <c r="E1184" s="82"/>
      <c r="F1184" s="82"/>
      <c r="G1184" s="82"/>
      <c r="H1184" s="82"/>
      <c r="I1184" s="82"/>
      <c r="J1184" s="82"/>
      <c r="K1184" s="82"/>
      <c r="L1184" s="82"/>
      <c r="M1184" s="82"/>
      <c r="N1184" s="72"/>
    </row>
    <row r="1185" spans="1:14" ht="14.25" customHeight="1">
      <c r="A1185" s="149"/>
      <c r="B1185" s="188"/>
      <c r="C1185" s="182"/>
      <c r="D1185" s="79"/>
      <c r="E1185" s="82"/>
      <c r="F1185" s="82"/>
      <c r="G1185" s="82"/>
      <c r="H1185" s="82"/>
      <c r="I1185" s="82"/>
      <c r="J1185" s="82"/>
      <c r="K1185" s="82"/>
      <c r="L1185" s="82"/>
      <c r="M1185" s="82"/>
      <c r="N1185" s="72"/>
    </row>
    <row r="1186" spans="1:14" ht="14.25" customHeight="1">
      <c r="A1186" s="149"/>
      <c r="B1186" s="188"/>
      <c r="C1186" s="182"/>
      <c r="D1186" s="79"/>
      <c r="E1186" s="82"/>
      <c r="F1186" s="82"/>
      <c r="G1186" s="82"/>
      <c r="H1186" s="82"/>
      <c r="I1186" s="82"/>
      <c r="J1186" s="82"/>
      <c r="K1186" s="82"/>
      <c r="L1186" s="82"/>
      <c r="M1186" s="82"/>
      <c r="N1186" s="72"/>
    </row>
    <row r="1187" spans="1:14" ht="14.25" customHeight="1">
      <c r="A1187" s="149"/>
      <c r="B1187" s="188"/>
      <c r="C1187" s="182"/>
      <c r="D1187" s="79"/>
      <c r="E1187" s="82"/>
      <c r="F1187" s="82"/>
      <c r="G1187" s="82"/>
      <c r="H1187" s="82"/>
      <c r="I1187" s="82"/>
      <c r="J1187" s="82"/>
      <c r="K1187" s="82"/>
      <c r="L1187" s="82"/>
      <c r="M1187" s="82"/>
      <c r="N1187" s="72"/>
    </row>
    <row r="1188" spans="1:14" ht="14.25" customHeight="1">
      <c r="A1188" s="149"/>
      <c r="B1188" s="188"/>
      <c r="C1188" s="182"/>
      <c r="D1188" s="79"/>
      <c r="E1188" s="82"/>
      <c r="F1188" s="82"/>
      <c r="G1188" s="82"/>
      <c r="H1188" s="82"/>
      <c r="I1188" s="82"/>
      <c r="J1188" s="82"/>
      <c r="K1188" s="82"/>
      <c r="L1188" s="82"/>
      <c r="M1188" s="82"/>
      <c r="N1188" s="72"/>
    </row>
    <row r="1189" spans="1:14" ht="14.25" customHeight="1">
      <c r="A1189" s="149"/>
      <c r="B1189" s="188"/>
      <c r="C1189" s="182"/>
      <c r="D1189" s="79"/>
      <c r="E1189" s="82"/>
      <c r="F1189" s="82"/>
      <c r="G1189" s="82"/>
      <c r="H1189" s="82"/>
      <c r="I1189" s="82"/>
      <c r="J1189" s="82"/>
      <c r="K1189" s="82"/>
      <c r="L1189" s="82"/>
      <c r="M1189" s="82"/>
      <c r="N1189" s="72"/>
    </row>
    <row r="1190" spans="1:14" ht="14.25" customHeight="1">
      <c r="A1190" s="149"/>
      <c r="B1190" s="188"/>
      <c r="C1190" s="182"/>
      <c r="D1190" s="79"/>
      <c r="E1190" s="82"/>
      <c r="F1190" s="82"/>
      <c r="G1190" s="82"/>
      <c r="H1190" s="82"/>
      <c r="I1190" s="82"/>
      <c r="J1190" s="82"/>
      <c r="K1190" s="82"/>
      <c r="L1190" s="82"/>
      <c r="M1190" s="82"/>
      <c r="N1190" s="72"/>
    </row>
    <row r="1191" spans="1:14" ht="14.25" customHeight="1">
      <c r="A1191" s="149"/>
      <c r="B1191" s="188"/>
      <c r="C1191" s="182"/>
      <c r="D1191" s="79"/>
      <c r="E1191" s="82"/>
      <c r="F1191" s="82"/>
      <c r="G1191" s="82"/>
      <c r="H1191" s="82"/>
      <c r="I1191" s="82"/>
      <c r="J1191" s="82"/>
      <c r="K1191" s="82"/>
      <c r="L1191" s="82"/>
      <c r="M1191" s="82"/>
      <c r="N1191" s="72"/>
    </row>
    <row r="1192" spans="1:14" ht="14.25" customHeight="1">
      <c r="A1192" s="149"/>
      <c r="B1192" s="188"/>
      <c r="C1192" s="182"/>
      <c r="D1192" s="79"/>
      <c r="E1192" s="82"/>
      <c r="F1192" s="82"/>
      <c r="G1192" s="82"/>
      <c r="H1192" s="82"/>
      <c r="I1192" s="82"/>
      <c r="J1192" s="82"/>
      <c r="K1192" s="82"/>
      <c r="L1192" s="82"/>
      <c r="M1192" s="82"/>
      <c r="N1192" s="72"/>
    </row>
    <row r="1193" spans="1:14" ht="14.25" customHeight="1">
      <c r="A1193" s="149"/>
      <c r="B1193" s="188"/>
      <c r="C1193" s="182"/>
      <c r="D1193" s="79"/>
      <c r="E1193" s="82"/>
      <c r="F1193" s="82"/>
      <c r="G1193" s="82"/>
      <c r="H1193" s="82"/>
      <c r="I1193" s="82"/>
      <c r="J1193" s="82"/>
      <c r="K1193" s="82"/>
      <c r="L1193" s="82"/>
      <c r="M1193" s="82"/>
      <c r="N1193" s="72"/>
    </row>
    <row r="1194" spans="1:14" ht="14.25" customHeight="1">
      <c r="A1194" s="149"/>
      <c r="B1194" s="188"/>
      <c r="C1194" s="182"/>
      <c r="D1194" s="79"/>
      <c r="E1194" s="82"/>
      <c r="F1194" s="82"/>
      <c r="G1194" s="82"/>
      <c r="H1194" s="82"/>
      <c r="I1194" s="82"/>
      <c r="J1194" s="82"/>
      <c r="K1194" s="82"/>
      <c r="L1194" s="82"/>
      <c r="M1194" s="82"/>
      <c r="N1194" s="72"/>
    </row>
    <row r="1195" spans="1:14" ht="14.25" customHeight="1">
      <c r="A1195" s="149"/>
      <c r="B1195" s="188"/>
      <c r="C1195" s="182"/>
      <c r="D1195" s="79"/>
      <c r="E1195" s="82"/>
      <c r="F1195" s="82"/>
      <c r="G1195" s="82"/>
      <c r="H1195" s="82"/>
      <c r="I1195" s="82"/>
      <c r="J1195" s="82"/>
      <c r="K1195" s="82"/>
      <c r="L1195" s="82"/>
      <c r="M1195" s="82"/>
      <c r="N1195" s="72"/>
    </row>
    <row r="1196" spans="1:14" ht="14.25" customHeight="1">
      <c r="A1196" s="149"/>
      <c r="B1196" s="188"/>
      <c r="C1196" s="182"/>
      <c r="D1196" s="79"/>
      <c r="E1196" s="82"/>
      <c r="F1196" s="82"/>
      <c r="G1196" s="82"/>
      <c r="H1196" s="82"/>
      <c r="I1196" s="82"/>
      <c r="J1196" s="82"/>
      <c r="K1196" s="82"/>
      <c r="L1196" s="82"/>
      <c r="M1196" s="82"/>
      <c r="N1196" s="72"/>
    </row>
    <row r="1197" spans="1:14" ht="14.25" customHeight="1">
      <c r="A1197" s="149"/>
      <c r="B1197" s="188"/>
      <c r="C1197" s="182"/>
      <c r="D1197" s="79"/>
      <c r="E1197" s="82"/>
      <c r="F1197" s="82"/>
      <c r="G1197" s="82"/>
      <c r="H1197" s="82"/>
      <c r="I1197" s="82"/>
      <c r="J1197" s="82"/>
      <c r="K1197" s="82"/>
      <c r="L1197" s="82"/>
      <c r="M1197" s="82"/>
      <c r="N1197" s="72"/>
    </row>
    <row r="1198" spans="1:14" ht="14.25" customHeight="1">
      <c r="A1198" s="149"/>
      <c r="B1198" s="188"/>
      <c r="C1198" s="182"/>
      <c r="D1198" s="79"/>
      <c r="E1198" s="82"/>
      <c r="F1198" s="82"/>
      <c r="G1198" s="82"/>
      <c r="H1198" s="82"/>
      <c r="I1198" s="82"/>
      <c r="J1198" s="82"/>
      <c r="K1198" s="82"/>
      <c r="L1198" s="82"/>
      <c r="M1198" s="82"/>
      <c r="N1198" s="72"/>
    </row>
    <row r="1199" spans="1:14" ht="14.25" customHeight="1">
      <c r="A1199" s="149"/>
      <c r="B1199" s="188"/>
      <c r="C1199" s="182"/>
      <c r="D1199" s="79"/>
      <c r="E1199" s="82"/>
      <c r="F1199" s="82"/>
      <c r="G1199" s="82"/>
      <c r="H1199" s="82"/>
      <c r="I1199" s="82"/>
      <c r="J1199" s="82"/>
      <c r="K1199" s="82"/>
      <c r="L1199" s="82"/>
      <c r="M1199" s="82"/>
      <c r="N1199" s="72"/>
    </row>
    <row r="1200" spans="1:14" ht="14.25" customHeight="1">
      <c r="A1200" s="149"/>
      <c r="B1200" s="188"/>
      <c r="C1200" s="182"/>
      <c r="D1200" s="79"/>
      <c r="E1200" s="82"/>
      <c r="F1200" s="82"/>
      <c r="G1200" s="82"/>
      <c r="H1200" s="82"/>
      <c r="I1200" s="82"/>
      <c r="J1200" s="82"/>
      <c r="K1200" s="82"/>
      <c r="L1200" s="82"/>
      <c r="M1200" s="82"/>
      <c r="N1200" s="72"/>
    </row>
    <row r="1201" spans="1:14" ht="14.25" customHeight="1">
      <c r="A1201" s="149"/>
      <c r="B1201" s="188"/>
      <c r="C1201" s="182"/>
      <c r="D1201" s="79"/>
      <c r="E1201" s="82"/>
      <c r="F1201" s="82"/>
      <c r="G1201" s="82"/>
      <c r="H1201" s="82"/>
      <c r="I1201" s="82"/>
      <c r="J1201" s="82"/>
      <c r="K1201" s="82"/>
      <c r="L1201" s="82"/>
      <c r="M1201" s="82"/>
      <c r="N1201" s="72"/>
    </row>
    <row r="1202" spans="1:14" ht="14.25" customHeight="1">
      <c r="A1202" s="149"/>
      <c r="B1202" s="188"/>
      <c r="C1202" s="182"/>
      <c r="D1202" s="79"/>
      <c r="E1202" s="82"/>
      <c r="F1202" s="82"/>
      <c r="G1202" s="82"/>
      <c r="H1202" s="82"/>
      <c r="I1202" s="82"/>
      <c r="J1202" s="82"/>
      <c r="K1202" s="82"/>
      <c r="L1202" s="82"/>
      <c r="M1202" s="82"/>
      <c r="N1202" s="72"/>
    </row>
    <row r="1203" spans="1:14" ht="14.25" customHeight="1">
      <c r="A1203" s="149"/>
      <c r="B1203" s="188"/>
      <c r="C1203" s="182"/>
      <c r="D1203" s="79"/>
      <c r="E1203" s="82"/>
      <c r="F1203" s="82"/>
      <c r="G1203" s="82"/>
      <c r="H1203" s="82"/>
      <c r="I1203" s="82"/>
      <c r="J1203" s="82"/>
      <c r="K1203" s="82"/>
      <c r="L1203" s="82"/>
      <c r="M1203" s="82"/>
      <c r="N1203" s="72"/>
    </row>
    <row r="1204" spans="1:14" ht="14.25" customHeight="1">
      <c r="A1204" s="149"/>
      <c r="B1204" s="188"/>
      <c r="C1204" s="182"/>
      <c r="D1204" s="79"/>
      <c r="E1204" s="82"/>
      <c r="F1204" s="82"/>
      <c r="G1204" s="82"/>
      <c r="H1204" s="82"/>
      <c r="I1204" s="82"/>
      <c r="J1204" s="82"/>
      <c r="K1204" s="82"/>
      <c r="L1204" s="82"/>
      <c r="M1204" s="82"/>
      <c r="N1204" s="72"/>
    </row>
    <row r="1205" spans="1:14" ht="14.25" customHeight="1">
      <c r="A1205" s="149"/>
      <c r="B1205" s="188"/>
      <c r="C1205" s="182"/>
      <c r="D1205" s="79"/>
      <c r="E1205" s="82"/>
      <c r="F1205" s="82"/>
      <c r="G1205" s="82"/>
      <c r="H1205" s="82"/>
      <c r="I1205" s="82"/>
      <c r="J1205" s="82"/>
      <c r="K1205" s="82"/>
      <c r="L1205" s="82"/>
      <c r="M1205" s="82"/>
      <c r="N1205" s="72"/>
    </row>
    <row r="1206" spans="1:14" ht="14.25" customHeight="1">
      <c r="A1206" s="149"/>
      <c r="B1206" s="188"/>
      <c r="C1206" s="182"/>
      <c r="D1206" s="79"/>
      <c r="E1206" s="82"/>
      <c r="F1206" s="82"/>
      <c r="G1206" s="82"/>
      <c r="H1206" s="82"/>
      <c r="I1206" s="82"/>
      <c r="J1206" s="82"/>
      <c r="K1206" s="82"/>
      <c r="L1206" s="82"/>
      <c r="M1206" s="82"/>
      <c r="N1206" s="72"/>
    </row>
    <row r="1207" spans="1:14" ht="14.25" customHeight="1">
      <c r="A1207" s="149"/>
      <c r="B1207" s="188"/>
      <c r="C1207" s="182"/>
      <c r="D1207" s="79"/>
      <c r="E1207" s="82"/>
      <c r="F1207" s="82"/>
      <c r="G1207" s="82"/>
      <c r="H1207" s="82"/>
      <c r="I1207" s="82"/>
      <c r="J1207" s="82"/>
      <c r="K1207" s="82"/>
      <c r="L1207" s="82"/>
      <c r="M1207" s="82"/>
      <c r="N1207" s="72"/>
    </row>
    <row r="1208" spans="1:14" ht="14.25" customHeight="1">
      <c r="A1208" s="149"/>
      <c r="B1208" s="188"/>
      <c r="C1208" s="182"/>
      <c r="D1208" s="79"/>
      <c r="E1208" s="82"/>
      <c r="F1208" s="82"/>
      <c r="G1208" s="82"/>
      <c r="H1208" s="82"/>
      <c r="I1208" s="82"/>
      <c r="J1208" s="82"/>
      <c r="K1208" s="82"/>
      <c r="L1208" s="82"/>
      <c r="M1208" s="82"/>
      <c r="N1208" s="72"/>
    </row>
    <row r="1209" spans="1:14" ht="14.25" customHeight="1">
      <c r="A1209" s="149"/>
      <c r="B1209" s="188"/>
      <c r="C1209" s="182"/>
      <c r="D1209" s="79"/>
      <c r="E1209" s="82"/>
      <c r="F1209" s="82"/>
      <c r="G1209" s="82"/>
      <c r="H1209" s="82"/>
      <c r="I1209" s="82"/>
      <c r="J1209" s="82"/>
      <c r="K1209" s="82"/>
      <c r="L1209" s="82"/>
      <c r="M1209" s="82"/>
      <c r="N1209" s="72"/>
    </row>
    <row r="1210" spans="1:14" ht="14.25" customHeight="1">
      <c r="A1210" s="149"/>
      <c r="B1210" s="188"/>
      <c r="C1210" s="182"/>
      <c r="D1210" s="79"/>
      <c r="E1210" s="82"/>
      <c r="F1210" s="82"/>
      <c r="G1210" s="82"/>
      <c r="H1210" s="82"/>
      <c r="I1210" s="82"/>
      <c r="J1210" s="82"/>
      <c r="K1210" s="82"/>
      <c r="L1210" s="82"/>
      <c r="M1210" s="82"/>
      <c r="N1210" s="72"/>
    </row>
    <row r="1211" spans="1:14" ht="14.25" customHeight="1">
      <c r="A1211" s="149"/>
      <c r="B1211" s="188"/>
      <c r="C1211" s="182"/>
      <c r="D1211" s="79"/>
      <c r="E1211" s="82"/>
      <c r="F1211" s="82"/>
      <c r="G1211" s="82"/>
      <c r="H1211" s="82"/>
      <c r="I1211" s="82"/>
      <c r="J1211" s="82"/>
      <c r="K1211" s="82"/>
      <c r="L1211" s="82"/>
      <c r="M1211" s="82"/>
      <c r="N1211" s="72"/>
    </row>
    <row r="1212" spans="1:14" ht="14.25" customHeight="1">
      <c r="A1212" s="149"/>
      <c r="B1212" s="188"/>
      <c r="C1212" s="182"/>
      <c r="D1212" s="79"/>
      <c r="E1212" s="82"/>
      <c r="F1212" s="82"/>
      <c r="G1212" s="82"/>
      <c r="H1212" s="82"/>
      <c r="I1212" s="82"/>
      <c r="J1212" s="82"/>
      <c r="K1212" s="82"/>
      <c r="L1212" s="82"/>
      <c r="M1212" s="82"/>
      <c r="N1212" s="72"/>
    </row>
    <row r="1213" spans="1:14" ht="14.25" customHeight="1">
      <c r="A1213" s="149"/>
      <c r="B1213" s="188"/>
      <c r="C1213" s="182"/>
      <c r="D1213" s="79"/>
      <c r="E1213" s="82"/>
      <c r="F1213" s="82"/>
      <c r="G1213" s="82"/>
      <c r="H1213" s="82"/>
      <c r="I1213" s="82"/>
      <c r="J1213" s="82"/>
      <c r="K1213" s="82"/>
      <c r="L1213" s="82"/>
      <c r="M1213" s="82"/>
      <c r="N1213" s="72"/>
    </row>
    <row r="1214" spans="1:14" ht="14.25" customHeight="1">
      <c r="A1214" s="149"/>
      <c r="B1214" s="188"/>
      <c r="C1214" s="182"/>
      <c r="D1214" s="79"/>
      <c r="E1214" s="82"/>
      <c r="F1214" s="82"/>
      <c r="G1214" s="82"/>
      <c r="H1214" s="82"/>
      <c r="I1214" s="82"/>
      <c r="J1214" s="82"/>
      <c r="K1214" s="82"/>
      <c r="L1214" s="82"/>
      <c r="M1214" s="82"/>
      <c r="N1214" s="72"/>
    </row>
    <row r="1215" spans="1:14" ht="14.25" customHeight="1">
      <c r="A1215" s="149"/>
      <c r="B1215" s="188"/>
      <c r="C1215" s="182"/>
      <c r="D1215" s="79"/>
      <c r="E1215" s="82"/>
      <c r="F1215" s="82"/>
      <c r="G1215" s="82"/>
      <c r="H1215" s="82"/>
      <c r="I1215" s="82"/>
      <c r="J1215" s="82"/>
      <c r="K1215" s="82"/>
      <c r="L1215" s="82"/>
      <c r="M1215" s="82"/>
      <c r="N1215" s="72"/>
    </row>
    <row r="1216" spans="1:14" ht="14.25" customHeight="1">
      <c r="A1216" s="149"/>
      <c r="B1216" s="188"/>
      <c r="C1216" s="182"/>
      <c r="D1216" s="79"/>
      <c r="E1216" s="82"/>
      <c r="F1216" s="82"/>
      <c r="G1216" s="82"/>
      <c r="H1216" s="82"/>
      <c r="I1216" s="82"/>
      <c r="J1216" s="82"/>
      <c r="K1216" s="82"/>
      <c r="L1216" s="82"/>
      <c r="M1216" s="82"/>
      <c r="N1216" s="72"/>
    </row>
    <row r="1217" spans="1:14" ht="14.25" customHeight="1">
      <c r="A1217" s="149"/>
      <c r="B1217" s="188"/>
      <c r="C1217" s="182"/>
      <c r="D1217" s="79"/>
      <c r="E1217" s="82"/>
      <c r="F1217" s="82"/>
      <c r="G1217" s="82"/>
      <c r="H1217" s="82"/>
      <c r="I1217" s="82"/>
      <c r="J1217" s="82"/>
      <c r="K1217" s="82"/>
      <c r="L1217" s="82"/>
      <c r="M1217" s="82"/>
      <c r="N1217" s="72"/>
    </row>
    <row r="1218" spans="1:14" ht="14.25" customHeight="1">
      <c r="A1218" s="149"/>
      <c r="B1218" s="188"/>
      <c r="C1218" s="182"/>
      <c r="D1218" s="79"/>
      <c r="E1218" s="82"/>
      <c r="F1218" s="82"/>
      <c r="G1218" s="82"/>
      <c r="H1218" s="82"/>
      <c r="I1218" s="82"/>
      <c r="J1218" s="82"/>
      <c r="K1218" s="82"/>
      <c r="L1218" s="82"/>
      <c r="M1218" s="82"/>
      <c r="N1218" s="72"/>
    </row>
    <row r="1219" spans="1:14" ht="14.25" customHeight="1">
      <c r="A1219" s="149"/>
      <c r="B1219" s="188"/>
      <c r="C1219" s="182"/>
      <c r="D1219" s="79"/>
      <c r="E1219" s="82"/>
      <c r="F1219" s="82"/>
      <c r="G1219" s="82"/>
      <c r="H1219" s="82"/>
      <c r="I1219" s="82"/>
      <c r="J1219" s="82"/>
      <c r="K1219" s="82"/>
      <c r="L1219" s="82"/>
      <c r="M1219" s="82"/>
      <c r="N1219" s="72"/>
    </row>
    <row r="1220" spans="1:14" ht="14.25" customHeight="1">
      <c r="A1220" s="149"/>
      <c r="B1220" s="188"/>
      <c r="C1220" s="182"/>
      <c r="D1220" s="79"/>
      <c r="E1220" s="82"/>
      <c r="F1220" s="82"/>
      <c r="G1220" s="82"/>
      <c r="H1220" s="82"/>
      <c r="I1220" s="82"/>
      <c r="J1220" s="82"/>
      <c r="K1220" s="82"/>
      <c r="L1220" s="82"/>
      <c r="M1220" s="82"/>
      <c r="N1220" s="72"/>
    </row>
    <row r="1221" spans="1:14" ht="14.25" customHeight="1">
      <c r="A1221" s="149"/>
      <c r="B1221" s="188"/>
      <c r="C1221" s="182"/>
      <c r="D1221" s="79"/>
      <c r="E1221" s="82"/>
      <c r="F1221" s="82"/>
      <c r="G1221" s="82"/>
      <c r="H1221" s="82"/>
      <c r="I1221" s="82"/>
      <c r="J1221" s="82"/>
      <c r="K1221" s="82"/>
      <c r="L1221" s="82"/>
      <c r="M1221" s="82"/>
      <c r="N1221" s="72"/>
    </row>
    <row r="1222" spans="1:14" ht="14.25" customHeight="1">
      <c r="A1222" s="149"/>
      <c r="B1222" s="188"/>
      <c r="C1222" s="182"/>
      <c r="D1222" s="79"/>
      <c r="E1222" s="82"/>
      <c r="F1222" s="82"/>
      <c r="G1222" s="82"/>
      <c r="H1222" s="82"/>
      <c r="I1222" s="82"/>
      <c r="J1222" s="82"/>
      <c r="K1222" s="82"/>
      <c r="L1222" s="82"/>
      <c r="M1222" s="82"/>
      <c r="N1222" s="72"/>
    </row>
    <row r="1223" spans="1:14" ht="14.25" customHeight="1">
      <c r="A1223" s="149"/>
      <c r="B1223" s="188"/>
      <c r="C1223" s="182"/>
      <c r="D1223" s="79"/>
      <c r="E1223" s="82"/>
      <c r="F1223" s="82"/>
      <c r="G1223" s="82"/>
      <c r="H1223" s="82"/>
      <c r="I1223" s="82"/>
      <c r="J1223" s="82"/>
      <c r="K1223" s="82"/>
      <c r="L1223" s="82"/>
      <c r="M1223" s="82"/>
      <c r="N1223" s="72"/>
    </row>
    <row r="1224" spans="1:14" ht="14.25" customHeight="1">
      <c r="A1224" s="149"/>
      <c r="B1224" s="188"/>
      <c r="C1224" s="182"/>
      <c r="D1224" s="79"/>
      <c r="E1224" s="82"/>
      <c r="F1224" s="82"/>
      <c r="G1224" s="82"/>
      <c r="H1224" s="82"/>
      <c r="I1224" s="82"/>
      <c r="J1224" s="82"/>
      <c r="K1224" s="82"/>
      <c r="L1224" s="82"/>
      <c r="M1224" s="82"/>
      <c r="N1224" s="72"/>
    </row>
    <row r="1225" spans="1:14" ht="14.25" customHeight="1">
      <c r="A1225" s="149"/>
      <c r="B1225" s="188"/>
      <c r="C1225" s="182"/>
      <c r="D1225" s="79"/>
      <c r="E1225" s="82"/>
      <c r="F1225" s="82"/>
      <c r="G1225" s="82"/>
      <c r="H1225" s="82"/>
      <c r="I1225" s="82"/>
      <c r="J1225" s="82"/>
      <c r="K1225" s="82"/>
      <c r="L1225" s="82"/>
      <c r="M1225" s="82"/>
      <c r="N1225" s="72"/>
    </row>
    <row r="1226" spans="1:14" ht="14.25" customHeight="1">
      <c r="A1226" s="149"/>
      <c r="B1226" s="188"/>
      <c r="C1226" s="182"/>
      <c r="D1226" s="79"/>
      <c r="E1226" s="82"/>
      <c r="F1226" s="82"/>
      <c r="G1226" s="82"/>
      <c r="H1226" s="82"/>
      <c r="I1226" s="82"/>
      <c r="J1226" s="82"/>
      <c r="K1226" s="82"/>
      <c r="L1226" s="82"/>
      <c r="M1226" s="82"/>
      <c r="N1226" s="72"/>
    </row>
    <row r="1227" spans="1:14" ht="14.25" customHeight="1">
      <c r="A1227" s="149"/>
      <c r="B1227" s="188"/>
      <c r="C1227" s="182"/>
      <c r="D1227" s="79"/>
      <c r="E1227" s="82"/>
      <c r="F1227" s="82"/>
      <c r="G1227" s="82"/>
      <c r="H1227" s="82"/>
      <c r="I1227" s="82"/>
      <c r="J1227" s="82"/>
      <c r="K1227" s="82"/>
      <c r="L1227" s="82"/>
      <c r="M1227" s="82"/>
      <c r="N1227" s="72"/>
    </row>
    <row r="1228" spans="1:14" ht="14.25" customHeight="1">
      <c r="A1228" s="149"/>
      <c r="B1228" s="188"/>
      <c r="C1228" s="182"/>
      <c r="D1228" s="79"/>
      <c r="E1228" s="82"/>
      <c r="F1228" s="82"/>
      <c r="G1228" s="82"/>
      <c r="H1228" s="82"/>
      <c r="I1228" s="82"/>
      <c r="J1228" s="82"/>
      <c r="K1228" s="82"/>
      <c r="L1228" s="82"/>
      <c r="M1228" s="82"/>
      <c r="N1228" s="72"/>
    </row>
    <row r="1229" spans="1:14" ht="14.25" customHeight="1">
      <c r="A1229" s="149"/>
      <c r="B1229" s="188"/>
      <c r="C1229" s="182"/>
      <c r="D1229" s="79"/>
      <c r="E1229" s="82"/>
      <c r="F1229" s="82"/>
      <c r="G1229" s="82"/>
      <c r="H1229" s="82"/>
      <c r="I1229" s="82"/>
      <c r="J1229" s="82"/>
      <c r="K1229" s="82"/>
      <c r="L1229" s="82"/>
      <c r="M1229" s="82"/>
      <c r="N1229" s="72"/>
    </row>
    <row r="1230" spans="1:14" ht="14.25" customHeight="1">
      <c r="A1230" s="149"/>
      <c r="B1230" s="188"/>
      <c r="C1230" s="182"/>
      <c r="D1230" s="79"/>
      <c r="E1230" s="82"/>
      <c r="F1230" s="82"/>
      <c r="G1230" s="82"/>
      <c r="H1230" s="82"/>
      <c r="I1230" s="82"/>
      <c r="J1230" s="82"/>
      <c r="K1230" s="82"/>
      <c r="L1230" s="82"/>
      <c r="M1230" s="82"/>
      <c r="N1230" s="72"/>
    </row>
    <row r="1231" spans="1:14" ht="14.25" customHeight="1">
      <c r="A1231" s="149"/>
      <c r="B1231" s="188"/>
      <c r="C1231" s="182"/>
      <c r="D1231" s="79"/>
      <c r="E1231" s="82"/>
      <c r="F1231" s="82"/>
      <c r="G1231" s="82"/>
      <c r="H1231" s="82"/>
      <c r="I1231" s="82"/>
      <c r="J1231" s="82"/>
      <c r="K1231" s="82"/>
      <c r="L1231" s="82"/>
      <c r="M1231" s="82"/>
      <c r="N1231" s="72"/>
    </row>
    <row r="1232" spans="1:14" ht="14.25" customHeight="1">
      <c r="A1232" s="149"/>
      <c r="B1232" s="188"/>
      <c r="C1232" s="182"/>
      <c r="D1232" s="79"/>
      <c r="E1232" s="82"/>
      <c r="F1232" s="82"/>
      <c r="G1232" s="82"/>
      <c r="H1232" s="82"/>
      <c r="I1232" s="82"/>
      <c r="J1232" s="82"/>
      <c r="K1232" s="82"/>
      <c r="L1232" s="82"/>
      <c r="M1232" s="82"/>
      <c r="N1232" s="72"/>
    </row>
    <row r="1233" spans="1:14" ht="14.25" customHeight="1">
      <c r="A1233" s="149"/>
      <c r="B1233" s="188"/>
      <c r="C1233" s="182"/>
      <c r="D1233" s="79"/>
      <c r="E1233" s="82"/>
      <c r="F1233" s="82"/>
      <c r="G1233" s="82"/>
      <c r="H1233" s="82"/>
      <c r="I1233" s="82"/>
      <c r="J1233" s="82"/>
      <c r="K1233" s="82"/>
      <c r="L1233" s="82"/>
      <c r="M1233" s="82"/>
      <c r="N1233" s="72"/>
    </row>
    <row r="1234" spans="1:14" ht="14.25" customHeight="1">
      <c r="A1234" s="149"/>
      <c r="B1234" s="188"/>
      <c r="C1234" s="182"/>
      <c r="D1234" s="79"/>
      <c r="E1234" s="82"/>
      <c r="F1234" s="82"/>
      <c r="G1234" s="82"/>
      <c r="H1234" s="82"/>
      <c r="I1234" s="82"/>
      <c r="J1234" s="82"/>
      <c r="K1234" s="82"/>
      <c r="L1234" s="82"/>
      <c r="M1234" s="82"/>
      <c r="N1234" s="72"/>
    </row>
    <row r="1235" spans="1:14" ht="14.25" customHeight="1">
      <c r="A1235" s="149"/>
      <c r="B1235" s="188"/>
      <c r="C1235" s="182"/>
      <c r="D1235" s="79"/>
      <c r="E1235" s="82"/>
      <c r="F1235" s="82"/>
      <c r="G1235" s="82"/>
      <c r="H1235" s="82"/>
      <c r="I1235" s="82"/>
      <c r="J1235" s="82"/>
      <c r="K1235" s="82"/>
      <c r="L1235" s="82"/>
      <c r="M1235" s="82"/>
      <c r="N1235" s="72"/>
    </row>
    <row r="1236" spans="1:14" ht="14.25" customHeight="1">
      <c r="A1236" s="149"/>
      <c r="B1236" s="188"/>
      <c r="C1236" s="182"/>
      <c r="D1236" s="79"/>
      <c r="E1236" s="82"/>
      <c r="F1236" s="82"/>
      <c r="G1236" s="82"/>
      <c r="H1236" s="82"/>
      <c r="I1236" s="82"/>
      <c r="J1236" s="82"/>
      <c r="K1236" s="82"/>
      <c r="L1236" s="82"/>
      <c r="M1236" s="82"/>
      <c r="N1236" s="72"/>
    </row>
    <row r="1237" spans="1:14" ht="14.25" customHeight="1">
      <c r="A1237" s="149"/>
      <c r="B1237" s="188"/>
      <c r="C1237" s="182"/>
      <c r="D1237" s="79"/>
      <c r="E1237" s="82"/>
      <c r="F1237" s="82"/>
      <c r="G1237" s="82"/>
      <c r="H1237" s="82"/>
      <c r="I1237" s="82"/>
      <c r="J1237" s="82"/>
      <c r="K1237" s="82"/>
      <c r="L1237" s="82"/>
      <c r="M1237" s="82"/>
      <c r="N1237" s="72"/>
    </row>
    <row r="1238" spans="1:14" ht="14.25" customHeight="1">
      <c r="A1238" s="149"/>
      <c r="B1238" s="188"/>
      <c r="C1238" s="182"/>
      <c r="D1238" s="79"/>
      <c r="E1238" s="82"/>
      <c r="F1238" s="82"/>
      <c r="G1238" s="82"/>
      <c r="H1238" s="82"/>
      <c r="I1238" s="82"/>
      <c r="J1238" s="82"/>
      <c r="K1238" s="82"/>
      <c r="L1238" s="82"/>
      <c r="M1238" s="82"/>
      <c r="N1238" s="72"/>
    </row>
    <row r="1239" spans="1:14" ht="14.25" customHeight="1">
      <c r="A1239" s="149"/>
      <c r="B1239" s="188"/>
      <c r="C1239" s="182"/>
      <c r="D1239" s="79"/>
      <c r="E1239" s="82"/>
      <c r="F1239" s="82"/>
      <c r="G1239" s="82"/>
      <c r="H1239" s="82"/>
      <c r="I1239" s="82"/>
      <c r="J1239" s="82"/>
      <c r="K1239" s="82"/>
      <c r="L1239" s="82"/>
      <c r="M1239" s="82"/>
      <c r="N1239" s="72"/>
    </row>
    <row r="1240" spans="1:14" ht="14.25" customHeight="1">
      <c r="A1240" s="149"/>
      <c r="B1240" s="188"/>
      <c r="C1240" s="182"/>
      <c r="D1240" s="79"/>
      <c r="E1240" s="82"/>
      <c r="F1240" s="82"/>
      <c r="G1240" s="82"/>
      <c r="H1240" s="82"/>
      <c r="I1240" s="82"/>
      <c r="J1240" s="82"/>
      <c r="K1240" s="82"/>
      <c r="L1240" s="82"/>
      <c r="M1240" s="82"/>
      <c r="N1240" s="72"/>
    </row>
    <row r="1241" spans="1:14" ht="14.25" customHeight="1">
      <c r="A1241" s="149"/>
      <c r="B1241" s="188"/>
      <c r="C1241" s="182"/>
      <c r="D1241" s="79"/>
      <c r="E1241" s="82"/>
      <c r="F1241" s="82"/>
      <c r="G1241" s="82"/>
      <c r="H1241" s="82"/>
      <c r="I1241" s="82"/>
      <c r="J1241" s="82"/>
      <c r="K1241" s="82"/>
      <c r="L1241" s="82"/>
      <c r="M1241" s="82"/>
      <c r="N1241" s="72"/>
    </row>
    <row r="1242" spans="1:14" ht="14.25" customHeight="1">
      <c r="A1242" s="149"/>
      <c r="B1242" s="188"/>
      <c r="C1242" s="182"/>
      <c r="D1242" s="79"/>
      <c r="E1242" s="82"/>
      <c r="F1242" s="82"/>
      <c r="G1242" s="82"/>
      <c r="H1242" s="82"/>
      <c r="I1242" s="82"/>
      <c r="J1242" s="82"/>
      <c r="K1242" s="82"/>
      <c r="L1242" s="82"/>
      <c r="M1242" s="82"/>
      <c r="N1242" s="72"/>
    </row>
    <row r="1243" spans="1:14" ht="14.25" customHeight="1">
      <c r="A1243" s="149"/>
      <c r="B1243" s="188"/>
      <c r="C1243" s="182"/>
      <c r="D1243" s="79"/>
      <c r="E1243" s="82"/>
      <c r="F1243" s="82"/>
      <c r="G1243" s="82"/>
      <c r="H1243" s="82"/>
      <c r="I1243" s="82"/>
      <c r="J1243" s="82"/>
      <c r="K1243" s="82"/>
      <c r="L1243" s="82"/>
      <c r="M1243" s="82"/>
      <c r="N1243" s="72"/>
    </row>
    <row r="1244" spans="1:14" ht="14.25" customHeight="1">
      <c r="A1244" s="149"/>
      <c r="B1244" s="188"/>
      <c r="C1244" s="182"/>
      <c r="D1244" s="79"/>
      <c r="E1244" s="82"/>
      <c r="F1244" s="82"/>
      <c r="G1244" s="82"/>
      <c r="H1244" s="82"/>
      <c r="I1244" s="82"/>
      <c r="J1244" s="82"/>
      <c r="K1244" s="82"/>
      <c r="L1244" s="82"/>
      <c r="M1244" s="82"/>
      <c r="N1244" s="72"/>
    </row>
    <row r="1245" spans="1:14" ht="14.25" customHeight="1">
      <c r="A1245" s="149"/>
      <c r="B1245" s="188"/>
      <c r="C1245" s="182"/>
      <c r="D1245" s="79"/>
      <c r="E1245" s="82"/>
      <c r="F1245" s="82"/>
      <c r="G1245" s="82"/>
      <c r="H1245" s="82"/>
      <c r="I1245" s="82"/>
      <c r="J1245" s="82"/>
      <c r="K1245" s="82"/>
      <c r="L1245" s="82"/>
      <c r="M1245" s="82"/>
      <c r="N1245" s="72"/>
    </row>
    <row r="1246" spans="1:14" ht="14.25" customHeight="1">
      <c r="A1246" s="149"/>
      <c r="B1246" s="188"/>
      <c r="C1246" s="182"/>
      <c r="D1246" s="79"/>
      <c r="E1246" s="82"/>
      <c r="F1246" s="82"/>
      <c r="G1246" s="82"/>
      <c r="H1246" s="82"/>
      <c r="I1246" s="82"/>
      <c r="J1246" s="82"/>
      <c r="K1246" s="82"/>
      <c r="L1246" s="82"/>
      <c r="M1246" s="82"/>
      <c r="N1246" s="72"/>
    </row>
    <row r="1247" spans="1:14" ht="14.25" customHeight="1">
      <c r="A1247" s="149"/>
      <c r="B1247" s="188"/>
      <c r="C1247" s="182"/>
      <c r="D1247" s="79"/>
      <c r="E1247" s="82"/>
      <c r="F1247" s="82"/>
      <c r="G1247" s="82"/>
      <c r="H1247" s="82"/>
      <c r="I1247" s="82"/>
      <c r="J1247" s="82"/>
      <c r="K1247" s="82"/>
      <c r="L1247" s="82"/>
      <c r="M1247" s="82"/>
      <c r="N1247" s="72"/>
    </row>
    <row r="1248" spans="1:14" ht="14.25" customHeight="1">
      <c r="A1248" s="149"/>
      <c r="B1248" s="188"/>
      <c r="C1248" s="182"/>
      <c r="D1248" s="79"/>
      <c r="E1248" s="82"/>
      <c r="F1248" s="82"/>
      <c r="G1248" s="82"/>
      <c r="H1248" s="82"/>
      <c r="I1248" s="82"/>
      <c r="J1248" s="82"/>
      <c r="K1248" s="82"/>
      <c r="L1248" s="82"/>
      <c r="M1248" s="82"/>
      <c r="N1248" s="72"/>
    </row>
    <row r="1249" spans="1:14" ht="14.25" customHeight="1">
      <c r="A1249" s="149"/>
      <c r="B1249" s="189"/>
      <c r="C1249" s="182"/>
      <c r="D1249" s="79"/>
      <c r="E1249" s="82"/>
      <c r="F1249" s="82"/>
      <c r="G1249" s="82"/>
      <c r="H1249" s="82"/>
      <c r="I1249" s="82"/>
      <c r="J1249" s="82"/>
      <c r="K1249" s="82"/>
      <c r="L1249" s="82"/>
      <c r="M1249" s="82"/>
      <c r="N1249" s="72"/>
    </row>
    <row r="1250" spans="1:14" ht="14.25" customHeight="1">
      <c r="A1250" s="149"/>
      <c r="B1250" s="189"/>
      <c r="C1250" s="182"/>
      <c r="D1250" s="186"/>
      <c r="E1250" s="82"/>
      <c r="F1250" s="82"/>
      <c r="G1250" s="82"/>
      <c r="H1250" s="82"/>
      <c r="I1250" s="82"/>
      <c r="J1250" s="82"/>
      <c r="K1250" s="82"/>
      <c r="L1250" s="82"/>
      <c r="M1250" s="82"/>
      <c r="N1250" s="72"/>
    </row>
    <row r="1251" spans="1:14" ht="14.25" customHeight="1">
      <c r="A1251" s="149"/>
      <c r="B1251" s="189"/>
      <c r="C1251" s="182"/>
      <c r="D1251" s="186"/>
      <c r="E1251" s="82"/>
      <c r="F1251" s="82"/>
      <c r="G1251" s="82"/>
      <c r="H1251" s="82"/>
      <c r="I1251" s="82"/>
      <c r="J1251" s="82"/>
      <c r="K1251" s="82"/>
      <c r="L1251" s="82"/>
      <c r="M1251" s="82"/>
      <c r="N1251" s="72"/>
    </row>
    <row r="1252" spans="1:14" ht="14.25" customHeight="1">
      <c r="A1252" s="150"/>
      <c r="B1252" s="189"/>
      <c r="C1252" s="182"/>
      <c r="D1252" s="186"/>
      <c r="E1252" s="82"/>
      <c r="F1252" s="82"/>
      <c r="G1252" s="82"/>
      <c r="H1252" s="82"/>
      <c r="I1252" s="82"/>
      <c r="J1252" s="82"/>
      <c r="K1252" s="82"/>
      <c r="L1252" s="82"/>
      <c r="M1252" s="82"/>
      <c r="N1252" s="72"/>
    </row>
    <row r="1253" spans="1:14" ht="14.25" customHeight="1">
      <c r="A1253" s="150"/>
      <c r="B1253" s="189"/>
      <c r="C1253" s="182"/>
      <c r="D1253" s="186"/>
      <c r="E1253" s="82"/>
      <c r="F1253" s="82"/>
      <c r="G1253" s="82"/>
      <c r="H1253" s="82"/>
      <c r="I1253" s="82"/>
      <c r="J1253" s="82"/>
      <c r="K1253" s="82"/>
      <c r="L1253" s="82"/>
      <c r="M1253" s="82"/>
      <c r="N1253" s="72"/>
    </row>
    <row r="1254" spans="1:14" ht="14.25" customHeight="1">
      <c r="A1254" s="150"/>
      <c r="B1254" s="189"/>
      <c r="C1254" s="183"/>
      <c r="D1254" s="186"/>
      <c r="E1254" s="82"/>
      <c r="F1254" s="82"/>
      <c r="G1254" s="82"/>
      <c r="H1254" s="82"/>
      <c r="I1254" s="82"/>
      <c r="J1254" s="82"/>
      <c r="K1254" s="82"/>
      <c r="L1254" s="82"/>
      <c r="M1254" s="82"/>
      <c r="N1254" s="72"/>
    </row>
    <row r="1255" spans="1:14" ht="14.25" customHeight="1">
      <c r="A1255" s="150"/>
      <c r="B1255" s="189"/>
      <c r="C1255" s="183"/>
      <c r="D1255" s="186"/>
      <c r="E1255" s="82"/>
      <c r="F1255" s="82"/>
      <c r="G1255" s="82"/>
      <c r="H1255" s="82"/>
      <c r="I1255" s="82"/>
      <c r="J1255" s="82"/>
      <c r="K1255" s="82"/>
      <c r="L1255" s="82"/>
      <c r="M1255" s="82"/>
      <c r="N1255" s="72"/>
    </row>
    <row r="1256" spans="1:14" ht="14.25" customHeight="1">
      <c r="A1256" s="150"/>
      <c r="B1256" s="189"/>
      <c r="C1256" s="183"/>
      <c r="D1256" s="186"/>
      <c r="E1256" s="82"/>
      <c r="F1256" s="82"/>
      <c r="G1256" s="82"/>
      <c r="H1256" s="82"/>
      <c r="I1256" s="82"/>
      <c r="J1256" s="82"/>
      <c r="K1256" s="82"/>
      <c r="L1256" s="82"/>
      <c r="M1256" s="82"/>
      <c r="N1256" s="72"/>
    </row>
    <row r="1257" spans="1:14" ht="14.25" customHeight="1">
      <c r="A1257" s="150"/>
      <c r="B1257" s="189"/>
      <c r="C1257" s="183"/>
      <c r="D1257" s="186"/>
      <c r="E1257" s="82"/>
      <c r="F1257" s="82"/>
      <c r="G1257" s="82"/>
      <c r="H1257" s="82"/>
      <c r="I1257" s="82"/>
      <c r="J1257" s="82"/>
      <c r="K1257" s="82"/>
      <c r="L1257" s="82"/>
      <c r="M1257" s="82"/>
      <c r="N1257" s="72"/>
    </row>
    <row r="1258" spans="1:14" ht="14.25" customHeight="1">
      <c r="A1258" s="150"/>
      <c r="B1258" s="189"/>
      <c r="C1258" s="183"/>
      <c r="D1258" s="186"/>
      <c r="E1258" s="82"/>
      <c r="F1258" s="82"/>
      <c r="G1258" s="82"/>
      <c r="H1258" s="82"/>
      <c r="I1258" s="82"/>
      <c r="J1258" s="82"/>
      <c r="K1258" s="82"/>
      <c r="L1258" s="82"/>
      <c r="M1258" s="82"/>
      <c r="N1258" s="72"/>
    </row>
    <row r="1259" spans="1:14" ht="14.25" customHeight="1">
      <c r="A1259" s="150"/>
      <c r="B1259" s="189"/>
      <c r="C1259" s="183"/>
      <c r="D1259" s="186"/>
      <c r="E1259" s="82"/>
      <c r="F1259" s="82"/>
      <c r="G1259" s="82"/>
      <c r="H1259" s="82"/>
      <c r="I1259" s="82"/>
      <c r="J1259" s="82"/>
      <c r="K1259" s="82"/>
      <c r="L1259" s="82"/>
      <c r="M1259" s="82"/>
      <c r="N1259" s="72"/>
    </row>
    <row r="1260" spans="1:14" ht="14.25" customHeight="1">
      <c r="A1260" s="150"/>
      <c r="B1260" s="189"/>
      <c r="C1260" s="183"/>
      <c r="D1260" s="186"/>
      <c r="E1260" s="82"/>
      <c r="F1260" s="82"/>
      <c r="G1260" s="82"/>
      <c r="H1260" s="82"/>
      <c r="I1260" s="82"/>
      <c r="J1260" s="82"/>
      <c r="K1260" s="82"/>
      <c r="L1260" s="82"/>
      <c r="M1260" s="82"/>
      <c r="N1260" s="72"/>
    </row>
    <row r="1261" spans="1:14" ht="14.25" customHeight="1">
      <c r="A1261" s="150"/>
      <c r="B1261" s="189"/>
      <c r="C1261" s="183"/>
      <c r="D1261" s="186"/>
      <c r="E1261" s="82"/>
      <c r="F1261" s="82"/>
      <c r="G1261" s="82"/>
      <c r="H1261" s="82"/>
      <c r="I1261" s="82"/>
      <c r="J1261" s="82"/>
      <c r="K1261" s="82"/>
      <c r="L1261" s="82"/>
      <c r="M1261" s="82"/>
      <c r="N1261" s="72"/>
    </row>
    <row r="1262" spans="1:14" ht="14.25" customHeight="1">
      <c r="A1262" s="150"/>
      <c r="B1262" s="188"/>
      <c r="C1262" s="183"/>
      <c r="D1262" s="186"/>
      <c r="E1262" s="82"/>
      <c r="F1262" s="82"/>
      <c r="G1262" s="82"/>
      <c r="H1262" s="82"/>
      <c r="I1262" s="82"/>
      <c r="J1262" s="82"/>
      <c r="K1262" s="82"/>
      <c r="L1262" s="82"/>
      <c r="M1262" s="82"/>
      <c r="N1262" s="72"/>
    </row>
    <row r="1263" spans="1:14" ht="14.25" customHeight="1">
      <c r="A1263" s="150"/>
      <c r="B1263" s="188"/>
      <c r="C1263" s="183"/>
      <c r="D1263" s="79"/>
      <c r="E1263" s="82"/>
      <c r="F1263" s="82"/>
      <c r="G1263" s="82"/>
      <c r="H1263" s="82"/>
      <c r="I1263" s="82"/>
      <c r="J1263" s="82"/>
      <c r="K1263" s="82"/>
      <c r="L1263" s="82"/>
      <c r="M1263" s="82"/>
      <c r="N1263" s="72"/>
    </row>
    <row r="1264" spans="1:14" ht="14.25" customHeight="1">
      <c r="A1264" s="150"/>
      <c r="B1264" s="188"/>
      <c r="C1264" s="183"/>
      <c r="D1264" s="79"/>
      <c r="E1264" s="82"/>
      <c r="F1264" s="82"/>
      <c r="G1264" s="82"/>
      <c r="H1264" s="82"/>
      <c r="I1264" s="82"/>
      <c r="J1264" s="82"/>
      <c r="K1264" s="82"/>
      <c r="L1264" s="82"/>
      <c r="M1264" s="82"/>
      <c r="N1264" s="72"/>
    </row>
    <row r="1265" spans="1:14" ht="14.25" customHeight="1">
      <c r="A1265" s="149"/>
      <c r="B1265" s="189"/>
      <c r="C1265" s="183"/>
      <c r="D1265" s="79"/>
      <c r="E1265" s="82"/>
      <c r="F1265" s="82"/>
      <c r="G1265" s="82"/>
      <c r="H1265" s="82"/>
      <c r="I1265" s="82"/>
      <c r="J1265" s="82"/>
      <c r="K1265" s="82"/>
      <c r="L1265" s="82"/>
      <c r="M1265" s="82"/>
      <c r="N1265" s="72"/>
    </row>
    <row r="1266" spans="1:14" ht="14.25" customHeight="1">
      <c r="A1266" s="149"/>
      <c r="B1266" s="190"/>
      <c r="C1266" s="183"/>
      <c r="D1266" s="186"/>
      <c r="E1266" s="82"/>
      <c r="F1266" s="82"/>
      <c r="G1266" s="82"/>
      <c r="H1266" s="82"/>
      <c r="I1266" s="82"/>
      <c r="J1266" s="82"/>
      <c r="K1266" s="82"/>
      <c r="L1266" s="82"/>
      <c r="M1266" s="82"/>
      <c r="N1266" s="72"/>
    </row>
    <row r="1267" spans="1:14" ht="14.25" customHeight="1">
      <c r="A1267" s="149"/>
      <c r="B1267" s="189"/>
      <c r="C1267" s="182"/>
      <c r="D1267" s="187"/>
      <c r="E1267" s="82"/>
      <c r="F1267" s="82"/>
      <c r="G1267" s="82"/>
      <c r="H1267" s="82"/>
      <c r="I1267" s="82"/>
      <c r="J1267" s="82"/>
      <c r="K1267" s="82"/>
      <c r="L1267" s="82"/>
      <c r="M1267" s="82"/>
      <c r="N1267" s="72"/>
    </row>
    <row r="1268" spans="1:14" ht="14.25" customHeight="1">
      <c r="A1268" s="150"/>
      <c r="B1268" s="190"/>
      <c r="C1268" s="182"/>
      <c r="D1268" s="186"/>
      <c r="E1268" s="82"/>
      <c r="F1268" s="82"/>
      <c r="G1268" s="82"/>
      <c r="H1268" s="82"/>
      <c r="I1268" s="82"/>
      <c r="J1268" s="82"/>
      <c r="K1268" s="82"/>
      <c r="L1268" s="82"/>
      <c r="M1268" s="82"/>
      <c r="N1268" s="72"/>
    </row>
    <row r="1269" spans="1:14" ht="14.25" customHeight="1">
      <c r="A1269" s="151"/>
      <c r="B1269" s="189"/>
      <c r="C1269" s="182"/>
      <c r="D1269" s="187"/>
      <c r="E1269" s="82"/>
      <c r="F1269" s="82"/>
      <c r="G1269" s="82"/>
      <c r="H1269" s="82"/>
      <c r="I1269" s="82"/>
      <c r="J1269" s="82"/>
      <c r="K1269" s="82"/>
      <c r="L1269" s="82"/>
      <c r="M1269" s="82"/>
      <c r="N1269" s="72"/>
    </row>
    <row r="1270" spans="1:14" ht="14.25" customHeight="1">
      <c r="A1270" s="150"/>
      <c r="B1270" s="189"/>
      <c r="C1270" s="183"/>
      <c r="D1270" s="186"/>
      <c r="E1270" s="82"/>
      <c r="F1270" s="82"/>
      <c r="G1270" s="82"/>
      <c r="H1270" s="82"/>
      <c r="I1270" s="82"/>
      <c r="J1270" s="82"/>
      <c r="K1270" s="82"/>
      <c r="L1270" s="82"/>
      <c r="M1270" s="82"/>
      <c r="N1270" s="72"/>
    </row>
    <row r="1271" spans="1:14" ht="14.25" customHeight="1">
      <c r="A1271" s="151"/>
      <c r="B1271" s="189"/>
      <c r="C1271" s="184"/>
      <c r="D1271" s="186"/>
      <c r="E1271" s="82"/>
      <c r="F1271" s="82"/>
      <c r="G1271" s="82"/>
      <c r="H1271" s="82"/>
      <c r="I1271" s="82"/>
      <c r="J1271" s="82"/>
      <c r="K1271" s="82"/>
      <c r="L1271" s="82"/>
      <c r="M1271" s="82"/>
      <c r="N1271" s="72"/>
    </row>
    <row r="1272" spans="1:14" ht="14.25" customHeight="1">
      <c r="A1272" s="150"/>
      <c r="B1272" s="189"/>
      <c r="C1272" s="184"/>
      <c r="D1272" s="186"/>
      <c r="E1272" s="82"/>
      <c r="F1272" s="82"/>
      <c r="G1272" s="82"/>
      <c r="H1272" s="82"/>
      <c r="I1272" s="82"/>
      <c r="J1272" s="82"/>
      <c r="K1272" s="82"/>
      <c r="L1272" s="82"/>
      <c r="M1272" s="82"/>
      <c r="N1272" s="72"/>
    </row>
    <row r="1273" spans="1:14" ht="14.25" customHeight="1">
      <c r="A1273" s="150"/>
      <c r="B1273" s="189"/>
      <c r="C1273" s="184"/>
      <c r="D1273" s="186"/>
      <c r="E1273" s="82"/>
      <c r="F1273" s="82"/>
      <c r="G1273" s="82"/>
      <c r="H1273" s="82"/>
      <c r="I1273" s="82"/>
      <c r="J1273" s="82"/>
      <c r="K1273" s="82"/>
      <c r="L1273" s="82"/>
      <c r="M1273" s="82"/>
      <c r="N1273" s="72"/>
    </row>
    <row r="1274" spans="1:14" ht="14.25" customHeight="1">
      <c r="A1274" s="150"/>
      <c r="B1274" s="189"/>
      <c r="C1274" s="184"/>
      <c r="D1274" s="186"/>
      <c r="E1274" s="82"/>
      <c r="F1274" s="82"/>
      <c r="G1274" s="82"/>
      <c r="H1274" s="82"/>
      <c r="I1274" s="82"/>
      <c r="J1274" s="82"/>
      <c r="K1274" s="82"/>
      <c r="L1274" s="82"/>
      <c r="M1274" s="82"/>
      <c r="N1274" s="72"/>
    </row>
    <row r="1275" spans="1:14" ht="14.25" customHeight="1">
      <c r="A1275" s="150"/>
      <c r="B1275" s="189"/>
      <c r="C1275" s="184"/>
      <c r="D1275" s="186"/>
      <c r="E1275" s="82"/>
      <c r="F1275" s="82"/>
      <c r="G1275" s="82"/>
      <c r="H1275" s="82"/>
      <c r="I1275" s="82"/>
      <c r="J1275" s="82"/>
      <c r="K1275" s="82"/>
      <c r="L1275" s="82"/>
      <c r="M1275" s="82"/>
      <c r="N1275" s="72"/>
    </row>
    <row r="1276" spans="1:14" ht="14.25" customHeight="1">
      <c r="A1276" s="150"/>
      <c r="B1276" s="189"/>
      <c r="C1276" s="183"/>
      <c r="D1276" s="186"/>
      <c r="E1276" s="82"/>
      <c r="F1276" s="82"/>
      <c r="G1276" s="82"/>
      <c r="H1276" s="82"/>
      <c r="I1276" s="82"/>
      <c r="J1276" s="82"/>
      <c r="K1276" s="82"/>
      <c r="L1276" s="82"/>
      <c r="M1276" s="82"/>
      <c r="N1276" s="72"/>
    </row>
    <row r="1277" spans="1:14" ht="14.25" customHeight="1">
      <c r="A1277" s="150"/>
      <c r="B1277" s="189"/>
      <c r="C1277" s="183"/>
      <c r="D1277" s="186"/>
      <c r="E1277" s="82"/>
      <c r="F1277" s="82"/>
      <c r="G1277" s="82"/>
      <c r="H1277" s="82"/>
      <c r="I1277" s="82"/>
      <c r="J1277" s="82"/>
      <c r="K1277" s="82"/>
      <c r="L1277" s="82"/>
      <c r="M1277" s="82"/>
      <c r="N1277" s="72"/>
    </row>
    <row r="1278" spans="1:14" ht="14.25" customHeight="1">
      <c r="A1278" s="150"/>
      <c r="B1278" s="189"/>
      <c r="C1278" s="183"/>
      <c r="D1278" s="186"/>
      <c r="E1278" s="82"/>
      <c r="F1278" s="82"/>
      <c r="G1278" s="82"/>
      <c r="H1278" s="82"/>
      <c r="I1278" s="82"/>
      <c r="J1278" s="82"/>
      <c r="K1278" s="82"/>
      <c r="L1278" s="82"/>
      <c r="M1278" s="82"/>
      <c r="N1278" s="72"/>
    </row>
    <row r="1279" spans="1:14" ht="14.25" customHeight="1">
      <c r="A1279" s="150"/>
      <c r="B1279" s="189"/>
      <c r="C1279" s="184"/>
      <c r="D1279" s="186"/>
      <c r="E1279" s="82"/>
      <c r="F1279" s="82"/>
      <c r="G1279" s="82"/>
      <c r="H1279" s="82"/>
      <c r="I1279" s="82"/>
      <c r="J1279" s="82"/>
      <c r="K1279" s="82"/>
      <c r="L1279" s="82"/>
      <c r="M1279" s="82"/>
      <c r="N1279" s="72"/>
    </row>
    <row r="1280" spans="1:14" ht="14.25" customHeight="1">
      <c r="A1280" s="150"/>
      <c r="B1280" s="189"/>
      <c r="C1280" s="184"/>
      <c r="D1280" s="186"/>
      <c r="E1280" s="82"/>
      <c r="F1280" s="82"/>
      <c r="G1280" s="82"/>
      <c r="H1280" s="82"/>
      <c r="I1280" s="82"/>
      <c r="J1280" s="82"/>
      <c r="K1280" s="82"/>
      <c r="L1280" s="82"/>
      <c r="M1280" s="82"/>
      <c r="N1280" s="72"/>
    </row>
    <row r="1281" spans="1:14" ht="14.25" customHeight="1">
      <c r="A1281" s="150"/>
      <c r="B1281" s="189"/>
      <c r="C1281" s="184"/>
      <c r="D1281" s="186"/>
      <c r="E1281" s="82"/>
      <c r="F1281" s="82"/>
      <c r="G1281" s="82"/>
      <c r="H1281" s="82"/>
      <c r="I1281" s="82"/>
      <c r="J1281" s="82"/>
      <c r="K1281" s="82"/>
      <c r="L1281" s="82"/>
      <c r="M1281" s="82"/>
      <c r="N1281" s="72"/>
    </row>
    <row r="1282" spans="1:14" ht="14.25" customHeight="1">
      <c r="A1282" s="150"/>
      <c r="B1282" s="189"/>
      <c r="C1282" s="183"/>
      <c r="D1282" s="186"/>
      <c r="E1282" s="82"/>
      <c r="F1282" s="82"/>
      <c r="G1282" s="82"/>
      <c r="H1282" s="82"/>
      <c r="I1282" s="82"/>
      <c r="J1282" s="82"/>
      <c r="K1282" s="82"/>
      <c r="L1282" s="82"/>
      <c r="M1282" s="82"/>
      <c r="N1282" s="72"/>
    </row>
    <row r="1283" spans="1:14" ht="14.25" customHeight="1">
      <c r="A1283" s="150"/>
      <c r="B1283" s="189"/>
      <c r="C1283" s="183"/>
      <c r="D1283" s="186"/>
      <c r="E1283" s="82"/>
      <c r="F1283" s="82"/>
      <c r="G1283" s="82"/>
      <c r="H1283" s="82"/>
      <c r="I1283" s="82"/>
      <c r="J1283" s="82"/>
      <c r="K1283" s="82"/>
      <c r="L1283" s="82"/>
      <c r="M1283" s="82"/>
      <c r="N1283" s="72"/>
    </row>
    <row r="1284" spans="1:14" ht="14.25" customHeight="1">
      <c r="A1284" s="150"/>
      <c r="B1284" s="189"/>
      <c r="C1284" s="183"/>
      <c r="D1284" s="186"/>
      <c r="E1284" s="82"/>
      <c r="F1284" s="82"/>
      <c r="G1284" s="82"/>
      <c r="H1284" s="82"/>
      <c r="I1284" s="82"/>
      <c r="J1284" s="82"/>
      <c r="K1284" s="82"/>
      <c r="L1284" s="82"/>
      <c r="M1284" s="82"/>
      <c r="N1284" s="72"/>
    </row>
    <row r="1285" spans="1:14" ht="14.25" customHeight="1">
      <c r="A1285" s="150"/>
      <c r="B1285" s="189"/>
      <c r="C1285" s="183"/>
      <c r="D1285" s="186"/>
      <c r="E1285" s="82"/>
      <c r="F1285" s="82"/>
      <c r="G1285" s="82"/>
      <c r="H1285" s="82"/>
      <c r="I1285" s="82"/>
      <c r="J1285" s="82"/>
      <c r="K1285" s="82"/>
      <c r="L1285" s="82"/>
      <c r="M1285" s="82"/>
      <c r="N1285" s="72"/>
    </row>
    <row r="1286" spans="1:14" ht="14.25" customHeight="1">
      <c r="A1286" s="150"/>
      <c r="B1286" s="188"/>
      <c r="C1286" s="183"/>
      <c r="D1286" s="186"/>
      <c r="E1286" s="82"/>
      <c r="F1286" s="82"/>
      <c r="G1286" s="82"/>
      <c r="H1286" s="82"/>
      <c r="I1286" s="82"/>
      <c r="J1286" s="82"/>
      <c r="K1286" s="82"/>
      <c r="L1286" s="82"/>
      <c r="M1286" s="82"/>
      <c r="N1286" s="72"/>
    </row>
    <row r="1287" spans="1:14" ht="14.25" customHeight="1">
      <c r="A1287" s="150"/>
      <c r="B1287" s="188"/>
      <c r="C1287" s="183"/>
      <c r="D1287" s="79"/>
      <c r="E1287" s="82"/>
      <c r="F1287" s="82"/>
      <c r="G1287" s="82"/>
      <c r="H1287" s="82"/>
      <c r="I1287" s="82"/>
      <c r="J1287" s="82"/>
      <c r="K1287" s="82"/>
      <c r="L1287" s="82"/>
      <c r="M1287" s="82"/>
      <c r="N1287" s="72"/>
    </row>
    <row r="1288" spans="1:14" ht="14.25" customHeight="1">
      <c r="A1288" s="150"/>
      <c r="B1288" s="188"/>
      <c r="C1288" s="183"/>
      <c r="D1288" s="79"/>
      <c r="E1288" s="82"/>
      <c r="F1288" s="82"/>
      <c r="G1288" s="82"/>
      <c r="H1288" s="82"/>
      <c r="I1288" s="82"/>
      <c r="J1288" s="82"/>
      <c r="K1288" s="82"/>
      <c r="L1288" s="82"/>
      <c r="M1288" s="82"/>
      <c r="N1288" s="72"/>
    </row>
    <row r="1289" spans="1:14" ht="14.25" customHeight="1">
      <c r="A1289" s="149"/>
      <c r="B1289" s="188"/>
      <c r="C1289" s="183"/>
      <c r="D1289" s="79"/>
      <c r="E1289" s="82"/>
      <c r="F1289" s="82"/>
      <c r="G1289" s="82"/>
      <c r="H1289" s="82"/>
      <c r="I1289" s="82"/>
      <c r="J1289" s="82"/>
      <c r="K1289" s="82"/>
      <c r="L1289" s="82"/>
      <c r="M1289" s="82"/>
      <c r="N1289" s="72"/>
    </row>
    <row r="1290" spans="1:14" ht="14.25" customHeight="1">
      <c r="A1290" s="149"/>
      <c r="B1290" s="188"/>
      <c r="C1290" s="183"/>
      <c r="D1290" s="79"/>
      <c r="E1290" s="82"/>
      <c r="F1290" s="82"/>
      <c r="G1290" s="82"/>
      <c r="H1290" s="82"/>
      <c r="I1290" s="82"/>
      <c r="J1290" s="82"/>
      <c r="K1290" s="82"/>
      <c r="L1290" s="82"/>
      <c r="M1290" s="82"/>
      <c r="N1290" s="72"/>
    </row>
    <row r="1291" spans="1:14" ht="14.25" customHeight="1">
      <c r="A1291" s="149"/>
      <c r="B1291" s="188"/>
      <c r="C1291" s="182"/>
      <c r="D1291" s="79"/>
      <c r="E1291" s="82"/>
      <c r="F1291" s="82"/>
      <c r="G1291" s="82"/>
      <c r="H1291" s="82"/>
      <c r="I1291" s="82"/>
      <c r="J1291" s="82"/>
      <c r="K1291" s="82"/>
      <c r="L1291" s="82"/>
      <c r="M1291" s="82"/>
      <c r="N1291" s="72"/>
    </row>
    <row r="1292" spans="1:14" ht="14.25" customHeight="1">
      <c r="A1292" s="149"/>
      <c r="B1292" s="188"/>
      <c r="C1292" s="182"/>
      <c r="D1292" s="79"/>
      <c r="G1292" s="82"/>
      <c r="H1292" s="82"/>
      <c r="I1292" s="82"/>
      <c r="J1292" s="82"/>
      <c r="K1292" s="82"/>
      <c r="L1292" s="82"/>
      <c r="M1292" s="82"/>
      <c r="N1292" s="72"/>
    </row>
    <row r="1293" spans="1:14" ht="14.25" customHeight="1">
      <c r="A1293" s="149"/>
      <c r="B1293" s="188"/>
      <c r="C1293" s="182"/>
      <c r="D1293" s="79"/>
      <c r="G1293" s="82"/>
      <c r="H1293" s="82"/>
      <c r="I1293" s="82"/>
      <c r="J1293" s="82"/>
      <c r="K1293" s="82"/>
      <c r="L1293" s="82"/>
      <c r="M1293" s="82"/>
      <c r="N1293" s="72"/>
    </row>
    <row r="1294" spans="1:14" ht="14.25" customHeight="1">
      <c r="A1294" s="149"/>
      <c r="B1294" s="188"/>
      <c r="C1294" s="182"/>
      <c r="D1294" s="79"/>
      <c r="E1294" s="151"/>
      <c r="F1294" s="151"/>
      <c r="G1294" s="82"/>
      <c r="H1294" s="82"/>
      <c r="I1294" s="82"/>
      <c r="J1294" s="82"/>
      <c r="K1294" s="82"/>
      <c r="L1294" s="82"/>
      <c r="M1294" s="82"/>
      <c r="N1294" s="72"/>
    </row>
    <row r="1295" spans="1:14" ht="14.25" customHeight="1">
      <c r="A1295" s="149"/>
      <c r="B1295" s="188"/>
      <c r="C1295" s="182"/>
      <c r="D1295" s="79"/>
      <c r="E1295" s="151"/>
      <c r="F1295" s="151"/>
      <c r="G1295" s="82"/>
      <c r="H1295" s="82"/>
      <c r="I1295" s="82"/>
      <c r="J1295" s="82"/>
      <c r="K1295" s="82"/>
      <c r="L1295" s="82"/>
      <c r="M1295" s="82"/>
      <c r="N1295" s="72"/>
    </row>
    <row r="1296" spans="1:14" ht="14.25" customHeight="1">
      <c r="A1296" s="149"/>
      <c r="B1296" s="188"/>
      <c r="C1296" s="182"/>
      <c r="D1296" s="79"/>
      <c r="E1296" s="151"/>
      <c r="F1296" s="151"/>
      <c r="G1296" s="82"/>
      <c r="H1296" s="82"/>
      <c r="I1296" s="82"/>
      <c r="J1296" s="82"/>
      <c r="K1296" s="82"/>
      <c r="L1296" s="82"/>
      <c r="M1296" s="82"/>
      <c r="N1296" s="72"/>
    </row>
    <row r="1297" spans="1:14" ht="14.25" customHeight="1">
      <c r="A1297" s="149"/>
      <c r="B1297" s="188"/>
      <c r="C1297" s="182"/>
      <c r="D1297" s="79"/>
      <c r="G1297" s="82"/>
      <c r="H1297" s="82"/>
      <c r="I1297" s="82"/>
      <c r="J1297" s="82"/>
      <c r="K1297" s="82"/>
      <c r="L1297" s="82"/>
      <c r="M1297" s="82"/>
      <c r="N1297" s="72"/>
    </row>
    <row r="1298" spans="1:14" ht="14.25" customHeight="1">
      <c r="A1298" s="149"/>
      <c r="B1298" s="188"/>
      <c r="C1298" s="182"/>
      <c r="D1298" s="79"/>
      <c r="G1298" s="82"/>
      <c r="H1298" s="82"/>
      <c r="I1298" s="82"/>
      <c r="J1298" s="82"/>
      <c r="K1298" s="82"/>
      <c r="L1298" s="82"/>
      <c r="M1298" s="82"/>
      <c r="N1298" s="72"/>
    </row>
    <row r="1299" spans="1:14" ht="14.25" customHeight="1">
      <c r="A1299" s="149"/>
      <c r="B1299" s="188"/>
      <c r="C1299" s="182"/>
      <c r="D1299" s="79"/>
      <c r="G1299" s="82"/>
      <c r="H1299" s="82"/>
      <c r="I1299" s="82"/>
      <c r="J1299" s="82"/>
      <c r="K1299" s="82"/>
      <c r="L1299" s="82"/>
      <c r="M1299" s="82"/>
      <c r="N1299" s="72"/>
    </row>
    <row r="1300" spans="1:14" ht="14.25" customHeight="1">
      <c r="A1300" s="149"/>
      <c r="B1300" s="188"/>
      <c r="C1300" s="182"/>
      <c r="D1300" s="79"/>
      <c r="G1300" s="82"/>
      <c r="H1300" s="82"/>
      <c r="I1300" s="82"/>
      <c r="J1300" s="82"/>
      <c r="K1300" s="82"/>
      <c r="L1300" s="82"/>
      <c r="M1300" s="82"/>
      <c r="N1300" s="72"/>
    </row>
    <row r="1301" spans="1:14" ht="14.25" customHeight="1">
      <c r="A1301" s="149"/>
      <c r="B1301" s="188"/>
      <c r="C1301" s="182"/>
      <c r="D1301" s="79"/>
      <c r="G1301" s="82"/>
      <c r="H1301" s="82"/>
      <c r="I1301" s="82"/>
      <c r="J1301" s="82"/>
      <c r="K1301" s="82"/>
      <c r="L1301" s="82"/>
      <c r="M1301" s="82"/>
      <c r="N1301" s="72"/>
    </row>
    <row r="1302" spans="1:14" ht="14.25" customHeight="1">
      <c r="A1302" s="149"/>
      <c r="B1302" s="188"/>
      <c r="C1302" s="182"/>
      <c r="D1302" s="79"/>
      <c r="E1302" s="151"/>
      <c r="F1302" s="151"/>
      <c r="G1302" s="82"/>
      <c r="H1302" s="82"/>
      <c r="I1302" s="82"/>
      <c r="J1302" s="82"/>
      <c r="K1302" s="82"/>
      <c r="L1302" s="82"/>
      <c r="M1302" s="82"/>
      <c r="N1302" s="72"/>
    </row>
    <row r="1303" spans="1:14" ht="14.25" customHeight="1">
      <c r="A1303" s="149"/>
      <c r="B1303" s="188"/>
      <c r="C1303" s="182"/>
      <c r="D1303" s="79"/>
      <c r="G1303" s="82"/>
      <c r="H1303" s="82"/>
      <c r="I1303" s="82"/>
      <c r="J1303" s="82"/>
      <c r="K1303" s="82"/>
      <c r="L1303" s="82"/>
      <c r="M1303" s="82"/>
      <c r="N1303" s="72"/>
    </row>
    <row r="1304" spans="1:14" ht="14.25" customHeight="1">
      <c r="A1304" s="149"/>
      <c r="B1304" s="188"/>
      <c r="C1304" s="182"/>
      <c r="D1304" s="79"/>
      <c r="G1304" s="82"/>
      <c r="H1304" s="82"/>
      <c r="I1304" s="82"/>
      <c r="J1304" s="82"/>
      <c r="K1304" s="82"/>
      <c r="L1304" s="82"/>
      <c r="M1304" s="82"/>
      <c r="N1304" s="72"/>
    </row>
    <row r="1305" spans="1:14" ht="14.25" customHeight="1">
      <c r="A1305" s="149"/>
      <c r="B1305" s="188"/>
      <c r="C1305" s="182"/>
      <c r="D1305" s="79"/>
      <c r="G1305" s="82"/>
      <c r="H1305" s="82"/>
      <c r="I1305" s="82"/>
      <c r="J1305" s="82"/>
      <c r="K1305" s="82"/>
      <c r="L1305" s="82"/>
      <c r="M1305" s="82"/>
      <c r="N1305" s="72"/>
    </row>
    <row r="1306" spans="1:14" ht="14.25" customHeight="1">
      <c r="A1306" s="149"/>
      <c r="B1306" s="188"/>
      <c r="C1306" s="182"/>
      <c r="D1306" s="79"/>
      <c r="G1306" s="82"/>
      <c r="H1306" s="82"/>
      <c r="I1306" s="82"/>
      <c r="J1306" s="82"/>
      <c r="K1306" s="82"/>
      <c r="L1306" s="82"/>
      <c r="M1306" s="82"/>
      <c r="N1306" s="72"/>
    </row>
    <row r="1307" spans="1:14" ht="14.25" customHeight="1">
      <c r="A1307" s="149"/>
      <c r="B1307" s="188"/>
      <c r="C1307" s="182"/>
      <c r="D1307" s="79"/>
      <c r="G1307" s="82"/>
      <c r="H1307" s="82"/>
      <c r="I1307" s="82"/>
      <c r="J1307" s="82"/>
      <c r="K1307" s="82"/>
      <c r="L1307" s="82"/>
      <c r="M1307" s="82"/>
      <c r="N1307" s="72"/>
    </row>
    <row r="1308" spans="1:14" ht="14.25" customHeight="1">
      <c r="A1308" s="149"/>
      <c r="B1308" s="188"/>
      <c r="C1308" s="182"/>
      <c r="D1308" s="79"/>
      <c r="E1308" s="82"/>
      <c r="F1308" s="82"/>
      <c r="G1308" s="82"/>
      <c r="H1308" s="82"/>
      <c r="I1308" s="82"/>
      <c r="J1308" s="82"/>
      <c r="K1308" s="82"/>
      <c r="L1308" s="82"/>
      <c r="M1308" s="82"/>
      <c r="N1308" s="72"/>
    </row>
    <row r="1309" spans="1:14" ht="14.25" customHeight="1">
      <c r="A1309" s="149"/>
      <c r="B1309" s="188"/>
      <c r="C1309" s="182"/>
      <c r="D1309" s="79"/>
      <c r="E1309" s="82"/>
      <c r="F1309" s="82"/>
      <c r="G1309" s="82"/>
      <c r="H1309" s="82"/>
      <c r="I1309" s="82"/>
      <c r="J1309" s="82"/>
      <c r="K1309" s="82"/>
      <c r="L1309" s="82"/>
      <c r="M1309" s="82"/>
      <c r="N1309" s="72"/>
    </row>
    <row r="1310" spans="1:14" ht="14.25" customHeight="1">
      <c r="A1310" s="149"/>
      <c r="B1310" s="188"/>
      <c r="C1310" s="182"/>
      <c r="D1310" s="79"/>
      <c r="E1310" s="82"/>
      <c r="F1310" s="82"/>
      <c r="G1310" s="82"/>
      <c r="H1310" s="82"/>
      <c r="I1310" s="82"/>
      <c r="J1310" s="82"/>
      <c r="K1310" s="82"/>
      <c r="L1310" s="82"/>
      <c r="M1310" s="82"/>
      <c r="N1310" s="72"/>
    </row>
    <row r="1311" spans="1:14" ht="14.25" customHeight="1">
      <c r="A1311" s="149"/>
      <c r="B1311" s="188"/>
      <c r="C1311" s="182"/>
      <c r="D1311" s="79"/>
      <c r="E1311" s="82"/>
      <c r="F1311" s="82"/>
      <c r="G1311" s="82"/>
      <c r="H1311" s="82"/>
      <c r="I1311" s="82"/>
      <c r="J1311" s="82"/>
      <c r="K1311" s="82"/>
      <c r="L1311" s="82"/>
      <c r="M1311" s="82"/>
      <c r="N1311" s="72"/>
    </row>
    <row r="1312" spans="1:14" ht="14.25" customHeight="1">
      <c r="A1312" s="149"/>
      <c r="B1312" s="188"/>
      <c r="C1312" s="182"/>
      <c r="D1312" s="79"/>
      <c r="E1312" s="82"/>
      <c r="F1312" s="82"/>
      <c r="G1312" s="82"/>
      <c r="H1312" s="82"/>
      <c r="I1312" s="82"/>
      <c r="J1312" s="82"/>
      <c r="K1312" s="82"/>
      <c r="L1312" s="82"/>
      <c r="M1312" s="82"/>
      <c r="N1312" s="72"/>
    </row>
    <row r="1313" spans="1:14" ht="14.25" customHeight="1">
      <c r="A1313" s="149"/>
      <c r="B1313" s="188"/>
      <c r="C1313" s="182"/>
      <c r="D1313" s="79"/>
      <c r="E1313" s="82"/>
      <c r="F1313" s="82"/>
      <c r="G1313" s="82"/>
      <c r="H1313" s="82"/>
      <c r="I1313" s="82"/>
      <c r="J1313" s="82"/>
      <c r="K1313" s="82"/>
      <c r="L1313" s="82"/>
      <c r="M1313" s="82"/>
      <c r="N1313" s="72"/>
    </row>
    <row r="1314" spans="1:14" ht="14.25" customHeight="1">
      <c r="A1314" s="149"/>
      <c r="B1314" s="188"/>
      <c r="C1314" s="182"/>
      <c r="D1314" s="79"/>
      <c r="E1314" s="82"/>
      <c r="F1314" s="82"/>
      <c r="G1314" s="82"/>
      <c r="H1314" s="82"/>
      <c r="I1314" s="82"/>
      <c r="J1314" s="82"/>
      <c r="K1314" s="82"/>
      <c r="L1314" s="82"/>
      <c r="M1314" s="82"/>
      <c r="N1314" s="72"/>
    </row>
    <row r="1315" spans="1:14" ht="14.25" customHeight="1">
      <c r="A1315" s="149"/>
      <c r="B1315" s="188"/>
      <c r="C1315" s="182"/>
      <c r="D1315" s="79"/>
      <c r="E1315" s="82"/>
      <c r="F1315" s="82"/>
      <c r="G1315" s="82"/>
      <c r="H1315" s="82"/>
      <c r="I1315" s="82"/>
      <c r="J1315" s="82"/>
      <c r="K1315" s="82"/>
      <c r="L1315" s="82"/>
      <c r="M1315" s="82"/>
      <c r="N1315" s="72"/>
    </row>
    <row r="1316" spans="1:14" ht="14.25" customHeight="1">
      <c r="A1316" s="149"/>
      <c r="B1316" s="188"/>
      <c r="C1316" s="182"/>
      <c r="D1316" s="79"/>
      <c r="E1316" s="82"/>
      <c r="F1316" s="82"/>
      <c r="G1316" s="82"/>
      <c r="H1316" s="82"/>
      <c r="I1316" s="82"/>
      <c r="J1316" s="82"/>
      <c r="K1316" s="82"/>
      <c r="L1316" s="82"/>
      <c r="M1316" s="82"/>
      <c r="N1316" s="72"/>
    </row>
    <row r="1317" spans="1:14" ht="14.25" customHeight="1">
      <c r="A1317" s="149"/>
      <c r="B1317" s="188"/>
      <c r="C1317" s="182"/>
      <c r="D1317" s="79"/>
      <c r="E1317" s="82"/>
      <c r="F1317" s="82"/>
      <c r="G1317" s="82"/>
      <c r="H1317" s="82"/>
      <c r="I1317" s="82"/>
      <c r="J1317" s="82"/>
      <c r="K1317" s="82"/>
      <c r="L1317" s="82"/>
      <c r="M1317" s="82"/>
      <c r="N1317" s="72"/>
    </row>
    <row r="1318" spans="1:14" ht="14.25" customHeight="1">
      <c r="A1318" s="149"/>
      <c r="B1318" s="188"/>
      <c r="C1318" s="182"/>
      <c r="D1318" s="79"/>
      <c r="E1318" s="82"/>
      <c r="F1318" s="82"/>
      <c r="G1318" s="82"/>
      <c r="H1318" s="82"/>
      <c r="I1318" s="82"/>
      <c r="J1318" s="82"/>
      <c r="K1318" s="82"/>
      <c r="L1318" s="82"/>
      <c r="M1318" s="82"/>
      <c r="N1318" s="72"/>
    </row>
    <row r="1319" spans="1:14" ht="14.25" customHeight="1">
      <c r="A1319" s="149"/>
      <c r="B1319" s="188"/>
      <c r="C1319" s="182"/>
      <c r="D1319" s="79"/>
      <c r="E1319" s="82"/>
      <c r="F1319" s="82"/>
      <c r="G1319" s="82"/>
      <c r="H1319" s="82"/>
      <c r="I1319" s="82"/>
      <c r="J1319" s="82"/>
      <c r="K1319" s="82"/>
      <c r="L1319" s="82"/>
      <c r="M1319" s="82"/>
      <c r="N1319" s="72"/>
    </row>
    <row r="1320" spans="1:14" ht="14.25" customHeight="1">
      <c r="A1320" s="149"/>
      <c r="B1320" s="188"/>
      <c r="C1320" s="182"/>
      <c r="D1320" s="79"/>
      <c r="E1320" s="82"/>
      <c r="F1320" s="82"/>
      <c r="G1320" s="82"/>
      <c r="H1320" s="82"/>
      <c r="I1320" s="82"/>
      <c r="J1320" s="82"/>
      <c r="K1320" s="82"/>
      <c r="L1320" s="82"/>
      <c r="M1320" s="82"/>
      <c r="N1320" s="72"/>
    </row>
    <row r="1321" spans="1:14" ht="14.25" customHeight="1">
      <c r="A1321" s="149"/>
      <c r="B1321" s="188"/>
      <c r="C1321" s="182"/>
      <c r="D1321" s="79"/>
      <c r="E1321" s="82"/>
      <c r="F1321" s="82"/>
      <c r="G1321" s="82"/>
      <c r="H1321" s="82"/>
      <c r="I1321" s="82"/>
      <c r="J1321" s="82"/>
      <c r="K1321" s="82"/>
      <c r="L1321" s="82"/>
      <c r="M1321" s="82"/>
      <c r="N1321" s="72"/>
    </row>
    <row r="1322" spans="1:14" ht="14.25" customHeight="1">
      <c r="A1322" s="149"/>
      <c r="B1322" s="188"/>
      <c r="C1322" s="182"/>
      <c r="D1322" s="79"/>
      <c r="E1322" s="82"/>
      <c r="F1322" s="82"/>
      <c r="G1322" s="82"/>
      <c r="H1322" s="82"/>
      <c r="I1322" s="82"/>
      <c r="J1322" s="82"/>
      <c r="K1322" s="82"/>
      <c r="L1322" s="82"/>
      <c r="M1322" s="82"/>
      <c r="N1322" s="72"/>
    </row>
    <row r="1323" spans="1:14" ht="14.25" customHeight="1">
      <c r="A1323" s="149"/>
      <c r="B1323" s="188"/>
      <c r="C1323" s="182"/>
      <c r="D1323" s="79"/>
      <c r="E1323" s="82"/>
      <c r="F1323" s="82"/>
      <c r="G1323" s="82"/>
      <c r="H1323" s="82"/>
      <c r="I1323" s="82"/>
      <c r="J1323" s="82"/>
      <c r="K1323" s="82"/>
      <c r="L1323" s="82"/>
      <c r="M1323" s="82"/>
      <c r="N1323" s="72"/>
    </row>
    <row r="1324" spans="1:14" ht="14.25" customHeight="1">
      <c r="A1324" s="149"/>
      <c r="B1324" s="188"/>
      <c r="C1324" s="182"/>
      <c r="D1324" s="79"/>
      <c r="E1324" s="82"/>
      <c r="F1324" s="82"/>
      <c r="G1324" s="82"/>
      <c r="H1324" s="82"/>
      <c r="I1324" s="82"/>
      <c r="J1324" s="82"/>
      <c r="K1324" s="82"/>
      <c r="L1324" s="82"/>
      <c r="M1324" s="82"/>
      <c r="N1324" s="72"/>
    </row>
    <row r="1325" spans="1:14" ht="14.25" customHeight="1">
      <c r="A1325" s="149"/>
      <c r="B1325" s="188"/>
      <c r="C1325" s="182"/>
      <c r="D1325" s="79"/>
      <c r="E1325" s="82"/>
      <c r="F1325" s="82"/>
      <c r="G1325" s="82"/>
      <c r="H1325" s="82"/>
      <c r="I1325" s="82"/>
      <c r="J1325" s="82"/>
      <c r="K1325" s="82"/>
      <c r="L1325" s="82"/>
      <c r="M1325" s="82"/>
      <c r="N1325" s="72"/>
    </row>
    <row r="1326" spans="1:14" ht="14.25" customHeight="1">
      <c r="A1326" s="149"/>
      <c r="B1326" s="188"/>
      <c r="C1326" s="182"/>
      <c r="D1326" s="79"/>
      <c r="E1326" s="82"/>
      <c r="F1326" s="82"/>
      <c r="G1326" s="82"/>
      <c r="H1326" s="82"/>
      <c r="I1326" s="82"/>
      <c r="J1326" s="82"/>
      <c r="K1326" s="82"/>
      <c r="L1326" s="82"/>
      <c r="M1326" s="82"/>
      <c r="N1326" s="72"/>
    </row>
    <row r="1327" spans="1:14" ht="14.25" customHeight="1">
      <c r="A1327" s="149"/>
      <c r="B1327" s="188"/>
      <c r="C1327" s="182"/>
      <c r="D1327" s="79"/>
      <c r="E1327" s="82"/>
      <c r="F1327" s="82"/>
      <c r="G1327" s="82"/>
      <c r="H1327" s="82"/>
      <c r="I1327" s="82"/>
      <c r="J1327" s="82"/>
      <c r="K1327" s="82"/>
      <c r="L1327" s="82"/>
      <c r="M1327" s="82"/>
      <c r="N1327" s="72"/>
    </row>
    <row r="1328" spans="1:14" ht="14.25" customHeight="1">
      <c r="A1328" s="149"/>
      <c r="B1328" s="188"/>
      <c r="C1328" s="182"/>
      <c r="D1328" s="79"/>
      <c r="E1328" s="82"/>
      <c r="F1328" s="82"/>
      <c r="G1328" s="82"/>
      <c r="H1328" s="82"/>
      <c r="I1328" s="82"/>
      <c r="J1328" s="82"/>
      <c r="K1328" s="82"/>
      <c r="L1328" s="82"/>
      <c r="M1328" s="82"/>
      <c r="N1328" s="72"/>
    </row>
    <row r="1329" spans="1:14" ht="14.25" customHeight="1">
      <c r="A1329" s="149"/>
      <c r="B1329" s="188"/>
      <c r="C1329" s="182"/>
      <c r="D1329" s="79"/>
      <c r="E1329" s="82"/>
      <c r="F1329" s="82"/>
      <c r="G1329" s="82"/>
      <c r="H1329" s="82"/>
      <c r="I1329" s="82"/>
      <c r="J1329" s="82"/>
      <c r="K1329" s="82"/>
      <c r="L1329" s="82"/>
      <c r="M1329" s="82"/>
      <c r="N1329" s="72"/>
    </row>
    <row r="1330" spans="1:14" ht="14.25" customHeight="1">
      <c r="A1330" s="149"/>
      <c r="B1330" s="188"/>
      <c r="C1330" s="182"/>
      <c r="D1330" s="79"/>
      <c r="E1330" s="82"/>
      <c r="F1330" s="82"/>
      <c r="G1330" s="82"/>
      <c r="H1330" s="82"/>
      <c r="I1330" s="82"/>
      <c r="J1330" s="82"/>
      <c r="K1330" s="82"/>
      <c r="L1330" s="82"/>
      <c r="M1330" s="82"/>
      <c r="N1330" s="72"/>
    </row>
    <row r="1331" spans="1:14" ht="14.25" customHeight="1">
      <c r="A1331" s="149"/>
      <c r="B1331" s="188"/>
      <c r="C1331" s="182"/>
      <c r="D1331" s="79"/>
      <c r="E1331" s="82"/>
      <c r="F1331" s="82"/>
      <c r="G1331" s="82"/>
      <c r="H1331" s="82"/>
      <c r="I1331" s="82"/>
      <c r="J1331" s="82"/>
      <c r="K1331" s="82"/>
      <c r="L1331" s="82"/>
      <c r="M1331" s="82"/>
      <c r="N1331" s="72"/>
    </row>
    <row r="1332" spans="1:14" ht="14.25" customHeight="1">
      <c r="A1332" s="149"/>
      <c r="B1332" s="188"/>
      <c r="C1332" s="182"/>
      <c r="D1332" s="79"/>
      <c r="E1332" s="82"/>
      <c r="F1332" s="82"/>
      <c r="G1332" s="82"/>
      <c r="H1332" s="82"/>
      <c r="I1332" s="82"/>
      <c r="J1332" s="82"/>
      <c r="K1332" s="82"/>
      <c r="L1332" s="82"/>
      <c r="M1332" s="82"/>
      <c r="N1332" s="72"/>
    </row>
    <row r="1333" spans="1:14" ht="14.25" customHeight="1">
      <c r="A1333" s="149"/>
      <c r="B1333" s="188"/>
      <c r="C1333" s="182"/>
      <c r="D1333" s="79"/>
      <c r="E1333" s="82"/>
      <c r="F1333" s="82"/>
      <c r="G1333" s="82"/>
      <c r="H1333" s="82"/>
      <c r="I1333" s="82"/>
      <c r="J1333" s="82"/>
      <c r="K1333" s="82"/>
      <c r="L1333" s="82"/>
      <c r="M1333" s="82"/>
      <c r="N1333" s="72"/>
    </row>
    <row r="1334" spans="1:14" ht="14.25" customHeight="1">
      <c r="A1334" s="149"/>
      <c r="B1334" s="188"/>
      <c r="C1334" s="182"/>
      <c r="D1334" s="79"/>
      <c r="E1334" s="82"/>
      <c r="F1334" s="82"/>
      <c r="G1334" s="82"/>
      <c r="H1334" s="82"/>
      <c r="I1334" s="82"/>
      <c r="J1334" s="82"/>
      <c r="K1334" s="82"/>
      <c r="L1334" s="82"/>
      <c r="M1334" s="82"/>
      <c r="N1334" s="72"/>
    </row>
    <row r="1335" spans="1:14" ht="14.25" customHeight="1">
      <c r="A1335" s="149"/>
      <c r="B1335" s="188"/>
      <c r="C1335" s="182"/>
      <c r="D1335" s="79"/>
      <c r="E1335" s="82"/>
      <c r="F1335" s="82"/>
      <c r="G1335" s="82"/>
      <c r="H1335" s="82"/>
      <c r="I1335" s="82"/>
      <c r="J1335" s="82"/>
      <c r="K1335" s="82"/>
      <c r="L1335" s="82"/>
      <c r="M1335" s="82"/>
      <c r="N1335" s="72"/>
    </row>
    <row r="1336" spans="1:14" ht="14.25" customHeight="1">
      <c r="A1336" s="149"/>
      <c r="B1336" s="188"/>
      <c r="C1336" s="182"/>
      <c r="D1336" s="79"/>
      <c r="E1336" s="82"/>
      <c r="F1336" s="82"/>
      <c r="G1336" s="82"/>
      <c r="H1336" s="82"/>
      <c r="I1336" s="82"/>
      <c r="J1336" s="82"/>
      <c r="K1336" s="82"/>
      <c r="L1336" s="82"/>
      <c r="M1336" s="82"/>
      <c r="N1336" s="72"/>
    </row>
    <row r="1337" spans="1:14" ht="14.25" customHeight="1">
      <c r="A1337" s="149"/>
      <c r="B1337" s="188"/>
      <c r="C1337" s="182"/>
      <c r="D1337" s="79"/>
      <c r="E1337" s="82"/>
      <c r="F1337" s="82"/>
      <c r="G1337" s="82"/>
      <c r="H1337" s="82"/>
      <c r="I1337" s="82"/>
      <c r="J1337" s="82"/>
      <c r="K1337" s="82"/>
      <c r="L1337" s="82"/>
      <c r="M1337" s="82"/>
      <c r="N1337" s="72"/>
    </row>
    <row r="1338" spans="1:14" ht="14.25" customHeight="1">
      <c r="A1338" s="149"/>
      <c r="B1338" s="188"/>
      <c r="C1338" s="182"/>
      <c r="D1338" s="79"/>
      <c r="E1338" s="82"/>
      <c r="F1338" s="82"/>
      <c r="G1338" s="82"/>
      <c r="H1338" s="82"/>
      <c r="I1338" s="82"/>
      <c r="J1338" s="82"/>
      <c r="K1338" s="82"/>
      <c r="L1338" s="82"/>
      <c r="M1338" s="82"/>
      <c r="N1338" s="72"/>
    </row>
    <row r="1339" spans="1:14" ht="14.25" customHeight="1">
      <c r="A1339" s="149"/>
      <c r="B1339" s="188"/>
      <c r="C1339" s="182"/>
      <c r="D1339" s="79"/>
      <c r="E1339" s="82"/>
      <c r="F1339" s="82"/>
      <c r="G1339" s="82"/>
      <c r="H1339" s="82"/>
      <c r="I1339" s="82"/>
      <c r="J1339" s="82"/>
      <c r="K1339" s="82"/>
      <c r="L1339" s="82"/>
      <c r="M1339" s="82"/>
      <c r="N1339" s="72"/>
    </row>
    <row r="1340" spans="1:14" ht="14.25" customHeight="1">
      <c r="A1340" s="149"/>
      <c r="B1340" s="188"/>
      <c r="C1340" s="182"/>
      <c r="D1340" s="79"/>
      <c r="E1340" s="82"/>
      <c r="F1340" s="82"/>
      <c r="G1340" s="82"/>
      <c r="H1340" s="82"/>
      <c r="I1340" s="82"/>
      <c r="J1340" s="82"/>
      <c r="K1340" s="82"/>
      <c r="L1340" s="82"/>
      <c r="M1340" s="82"/>
      <c r="N1340" s="72"/>
    </row>
    <row r="1341" spans="1:14" ht="14.25" customHeight="1">
      <c r="A1341" s="149"/>
      <c r="B1341" s="188"/>
      <c r="C1341" s="182"/>
      <c r="D1341" s="79"/>
      <c r="E1341" s="82"/>
      <c r="F1341" s="82"/>
      <c r="G1341" s="82"/>
      <c r="H1341" s="82"/>
      <c r="I1341" s="82"/>
      <c r="J1341" s="82"/>
      <c r="K1341" s="82"/>
      <c r="L1341" s="82"/>
      <c r="M1341" s="82"/>
      <c r="N1341" s="72"/>
    </row>
    <row r="1342" spans="1:14" ht="14.25" customHeight="1">
      <c r="A1342" s="149"/>
      <c r="B1342" s="188"/>
      <c r="C1342" s="182"/>
      <c r="D1342" s="79"/>
      <c r="E1342" s="82"/>
      <c r="F1342" s="82"/>
      <c r="G1342" s="82"/>
      <c r="H1342" s="82"/>
      <c r="I1342" s="82"/>
      <c r="J1342" s="82"/>
      <c r="K1342" s="82"/>
      <c r="L1342" s="82"/>
      <c r="M1342" s="82"/>
      <c r="N1342" s="72"/>
    </row>
    <row r="1343" spans="1:14" ht="14.25" customHeight="1">
      <c r="A1343" s="149"/>
      <c r="B1343" s="188"/>
      <c r="C1343" s="182"/>
      <c r="D1343" s="79"/>
      <c r="E1343" s="82"/>
      <c r="F1343" s="82"/>
      <c r="G1343" s="82"/>
      <c r="H1343" s="82"/>
      <c r="I1343" s="82"/>
      <c r="J1343" s="82"/>
      <c r="K1343" s="82"/>
      <c r="L1343" s="82"/>
      <c r="M1343" s="82"/>
      <c r="N1343" s="72"/>
    </row>
    <row r="1344" spans="1:14" ht="14.25" customHeight="1">
      <c r="A1344" s="149"/>
      <c r="B1344" s="188"/>
      <c r="C1344" s="182"/>
      <c r="D1344" s="79"/>
      <c r="E1344" s="82"/>
      <c r="F1344" s="82"/>
      <c r="G1344" s="82"/>
      <c r="H1344" s="82"/>
      <c r="I1344" s="82"/>
      <c r="J1344" s="82"/>
      <c r="K1344" s="82"/>
      <c r="L1344" s="82"/>
      <c r="M1344" s="82"/>
      <c r="N1344" s="72"/>
    </row>
    <row r="1345" spans="1:14" ht="14.25" customHeight="1">
      <c r="A1345" s="149"/>
      <c r="B1345" s="188"/>
      <c r="C1345" s="182"/>
      <c r="D1345" s="79"/>
      <c r="E1345" s="82"/>
      <c r="F1345" s="82"/>
      <c r="G1345" s="82"/>
      <c r="H1345" s="82"/>
      <c r="I1345" s="82"/>
      <c r="J1345" s="82"/>
      <c r="K1345" s="82"/>
      <c r="L1345" s="82"/>
      <c r="M1345" s="82"/>
      <c r="N1345" s="72"/>
    </row>
    <row r="1346" spans="1:14" ht="14.25" customHeight="1">
      <c r="A1346" s="149"/>
      <c r="B1346" s="188"/>
      <c r="C1346" s="182"/>
      <c r="D1346" s="79"/>
      <c r="E1346" s="82"/>
      <c r="F1346" s="82"/>
      <c r="G1346" s="82"/>
      <c r="H1346" s="82"/>
      <c r="I1346" s="82"/>
      <c r="J1346" s="82"/>
      <c r="K1346" s="82"/>
      <c r="L1346" s="82"/>
      <c r="M1346" s="82"/>
      <c r="N1346" s="72"/>
    </row>
    <row r="1347" spans="1:14" ht="14.25" customHeight="1">
      <c r="A1347" s="149"/>
      <c r="B1347" s="188"/>
      <c r="C1347" s="182"/>
      <c r="D1347" s="79"/>
      <c r="E1347" s="82"/>
      <c r="F1347" s="82"/>
      <c r="G1347" s="82"/>
      <c r="H1347" s="82"/>
      <c r="I1347" s="82"/>
      <c r="J1347" s="82"/>
      <c r="K1347" s="82"/>
      <c r="L1347" s="82"/>
      <c r="M1347" s="82"/>
      <c r="N1347" s="72"/>
    </row>
    <row r="1348" spans="1:14" ht="14.25" customHeight="1">
      <c r="A1348" s="149"/>
      <c r="B1348" s="188"/>
      <c r="C1348" s="182"/>
      <c r="D1348" s="79"/>
      <c r="E1348" s="82"/>
      <c r="F1348" s="82"/>
      <c r="G1348" s="82"/>
      <c r="H1348" s="82"/>
      <c r="I1348" s="82"/>
      <c r="J1348" s="82"/>
      <c r="K1348" s="82"/>
      <c r="L1348" s="82"/>
      <c r="M1348" s="82"/>
      <c r="N1348" s="72"/>
    </row>
    <row r="1349" spans="1:14" ht="14.25" customHeight="1">
      <c r="A1349" s="149"/>
      <c r="B1349" s="188"/>
      <c r="C1349" s="182"/>
      <c r="D1349" s="79"/>
      <c r="E1349" s="82"/>
      <c r="F1349" s="82"/>
      <c r="G1349" s="82"/>
      <c r="H1349" s="82"/>
      <c r="I1349" s="82"/>
      <c r="J1349" s="82"/>
      <c r="K1349" s="82"/>
      <c r="L1349" s="82"/>
      <c r="M1349" s="82"/>
      <c r="N1349" s="72"/>
    </row>
    <row r="1350" spans="1:14" ht="14.25" customHeight="1">
      <c r="A1350" s="149"/>
      <c r="B1350" s="188"/>
      <c r="C1350" s="182"/>
      <c r="D1350" s="79"/>
      <c r="E1350" s="82"/>
      <c r="F1350" s="82"/>
      <c r="G1350" s="82"/>
      <c r="H1350" s="82"/>
      <c r="I1350" s="82"/>
      <c r="J1350" s="82"/>
      <c r="K1350" s="82"/>
      <c r="L1350" s="82"/>
      <c r="M1350" s="82"/>
      <c r="N1350" s="72"/>
    </row>
    <row r="1351" spans="1:14" ht="14.25" customHeight="1">
      <c r="A1351" s="149"/>
      <c r="B1351" s="188"/>
      <c r="C1351" s="182"/>
      <c r="D1351" s="79"/>
      <c r="E1351" s="82"/>
      <c r="F1351" s="82"/>
      <c r="G1351" s="82"/>
      <c r="H1351" s="82"/>
      <c r="I1351" s="82"/>
      <c r="J1351" s="82"/>
      <c r="K1351" s="82"/>
      <c r="L1351" s="82"/>
      <c r="M1351" s="82"/>
      <c r="N1351" s="72"/>
    </row>
    <row r="1352" spans="1:14" ht="14.25" customHeight="1">
      <c r="A1352" s="149"/>
      <c r="B1352" s="188"/>
      <c r="C1352" s="182"/>
      <c r="D1352" s="79"/>
      <c r="E1352" s="82"/>
      <c r="F1352" s="82"/>
      <c r="G1352" s="82"/>
      <c r="H1352" s="82"/>
      <c r="I1352" s="82"/>
      <c r="J1352" s="82"/>
      <c r="K1352" s="82"/>
      <c r="L1352" s="82"/>
      <c r="M1352" s="82"/>
      <c r="N1352" s="72"/>
    </row>
    <row r="1353" spans="1:14" ht="14.25" customHeight="1">
      <c r="A1353" s="149"/>
      <c r="B1353" s="188"/>
      <c r="C1353" s="182"/>
      <c r="D1353" s="79"/>
      <c r="E1353" s="82"/>
      <c r="F1353" s="82"/>
      <c r="G1353" s="82"/>
      <c r="H1353" s="82"/>
      <c r="I1353" s="82"/>
      <c r="J1353" s="82"/>
      <c r="K1353" s="82"/>
      <c r="L1353" s="82"/>
      <c r="M1353" s="82"/>
      <c r="N1353" s="72"/>
    </row>
    <row r="1354" spans="1:14" ht="14.25" customHeight="1">
      <c r="A1354" s="149"/>
      <c r="B1354" s="188"/>
      <c r="C1354" s="182"/>
      <c r="D1354" s="79"/>
      <c r="E1354" s="82"/>
      <c r="F1354" s="82"/>
      <c r="G1354" s="82"/>
      <c r="H1354" s="82"/>
      <c r="I1354" s="82"/>
      <c r="J1354" s="82"/>
      <c r="K1354" s="82"/>
      <c r="L1354" s="82"/>
      <c r="M1354" s="82"/>
      <c r="N1354" s="72"/>
    </row>
    <row r="1355" spans="1:14" ht="14.25" customHeight="1">
      <c r="A1355" s="149"/>
      <c r="B1355" s="188"/>
      <c r="C1355" s="182"/>
      <c r="D1355" s="79"/>
      <c r="E1355" s="82"/>
      <c r="F1355" s="82"/>
      <c r="G1355" s="82"/>
      <c r="H1355" s="82"/>
      <c r="I1355" s="82"/>
      <c r="J1355" s="82"/>
      <c r="K1355" s="82"/>
      <c r="L1355" s="82"/>
      <c r="M1355" s="82"/>
      <c r="N1355" s="72"/>
    </row>
    <row r="1356" spans="1:14" ht="14.25" customHeight="1">
      <c r="A1356" s="149"/>
      <c r="B1356" s="188"/>
      <c r="C1356" s="182"/>
      <c r="D1356" s="79"/>
      <c r="E1356" s="82"/>
      <c r="F1356" s="82"/>
      <c r="G1356" s="82"/>
      <c r="H1356" s="82"/>
      <c r="I1356" s="82"/>
      <c r="J1356" s="82"/>
      <c r="K1356" s="82"/>
      <c r="L1356" s="82"/>
      <c r="M1356" s="82"/>
      <c r="N1356" s="72"/>
    </row>
    <row r="1357" spans="1:14" ht="14.25" customHeight="1">
      <c r="A1357" s="149"/>
      <c r="B1357" s="188"/>
      <c r="C1357" s="182"/>
      <c r="D1357" s="79"/>
      <c r="E1357" s="82"/>
      <c r="F1357" s="82"/>
      <c r="G1357" s="82"/>
      <c r="H1357" s="82"/>
      <c r="I1357" s="82"/>
      <c r="J1357" s="82"/>
      <c r="K1357" s="82"/>
      <c r="L1357" s="82"/>
      <c r="M1357" s="82"/>
      <c r="N1357" s="72"/>
    </row>
    <row r="1358" spans="1:14" ht="14.25" customHeight="1">
      <c r="A1358" s="149"/>
      <c r="B1358" s="188"/>
      <c r="C1358" s="182"/>
      <c r="D1358" s="79"/>
      <c r="E1358" s="82"/>
      <c r="F1358" s="82"/>
      <c r="G1358" s="82"/>
      <c r="H1358" s="82"/>
      <c r="I1358" s="82"/>
      <c r="J1358" s="82"/>
      <c r="K1358" s="82"/>
      <c r="L1358" s="82"/>
      <c r="M1358" s="82"/>
      <c r="N1358" s="72"/>
    </row>
    <row r="1359" spans="1:14" ht="14.25" customHeight="1">
      <c r="A1359" s="149"/>
      <c r="B1359" s="188"/>
      <c r="C1359" s="182"/>
      <c r="D1359" s="79"/>
      <c r="E1359" s="82"/>
      <c r="F1359" s="82"/>
      <c r="G1359" s="82"/>
      <c r="H1359" s="82"/>
      <c r="I1359" s="82"/>
      <c r="J1359" s="82"/>
      <c r="K1359" s="82"/>
      <c r="L1359" s="82"/>
      <c r="M1359" s="82"/>
      <c r="N1359" s="72"/>
    </row>
    <row r="1360" spans="1:14" ht="14.25" customHeight="1">
      <c r="A1360" s="149"/>
      <c r="B1360" s="188"/>
      <c r="C1360" s="182"/>
      <c r="D1360" s="79"/>
      <c r="E1360" s="82"/>
      <c r="F1360" s="82"/>
      <c r="G1360" s="82"/>
      <c r="H1360" s="82"/>
      <c r="I1360" s="82"/>
      <c r="J1360" s="82"/>
      <c r="K1360" s="82"/>
      <c r="L1360" s="82"/>
      <c r="M1360" s="82"/>
      <c r="N1360" s="72"/>
    </row>
    <row r="1361" spans="1:14" ht="14.25" customHeight="1">
      <c r="A1361" s="149"/>
      <c r="B1361" s="188"/>
      <c r="C1361" s="182"/>
      <c r="D1361" s="79"/>
      <c r="E1361" s="82"/>
      <c r="F1361" s="82"/>
      <c r="G1361" s="82"/>
      <c r="H1361" s="82"/>
      <c r="I1361" s="82"/>
      <c r="J1361" s="82"/>
      <c r="K1361" s="82"/>
      <c r="L1361" s="82"/>
      <c r="M1361" s="82"/>
      <c r="N1361" s="72"/>
    </row>
    <row r="1362" spans="1:14" ht="14.25" customHeight="1">
      <c r="A1362" s="149"/>
      <c r="B1362" s="188"/>
      <c r="C1362" s="182"/>
      <c r="D1362" s="79"/>
      <c r="E1362" s="82"/>
      <c r="F1362" s="82"/>
      <c r="G1362" s="82"/>
      <c r="H1362" s="82"/>
      <c r="I1362" s="82"/>
      <c r="J1362" s="82"/>
      <c r="K1362" s="82"/>
      <c r="L1362" s="82"/>
      <c r="M1362" s="82"/>
      <c r="N1362" s="72"/>
    </row>
    <row r="1363" spans="1:14" ht="14.25" customHeight="1">
      <c r="A1363" s="149"/>
      <c r="B1363" s="188"/>
      <c r="C1363" s="182"/>
      <c r="D1363" s="79"/>
      <c r="E1363" s="82"/>
      <c r="F1363" s="82"/>
      <c r="G1363" s="82"/>
      <c r="H1363" s="82"/>
      <c r="I1363" s="82"/>
      <c r="J1363" s="82"/>
      <c r="K1363" s="82"/>
      <c r="L1363" s="82"/>
      <c r="M1363" s="82"/>
      <c r="N1363" s="72"/>
    </row>
    <row r="1364" spans="1:14" ht="14.25" customHeight="1">
      <c r="A1364" s="149"/>
      <c r="B1364" s="188"/>
      <c r="C1364" s="182"/>
      <c r="D1364" s="79"/>
      <c r="E1364" s="82"/>
      <c r="F1364" s="82"/>
      <c r="G1364" s="82"/>
      <c r="H1364" s="82"/>
      <c r="I1364" s="82"/>
      <c r="J1364" s="82"/>
      <c r="K1364" s="82"/>
      <c r="L1364" s="82"/>
      <c r="M1364" s="82"/>
      <c r="N1364" s="72"/>
    </row>
    <row r="1365" spans="1:14" ht="14.25" customHeight="1">
      <c r="A1365" s="149"/>
      <c r="B1365" s="188"/>
      <c r="C1365" s="182"/>
      <c r="D1365" s="79"/>
      <c r="E1365" s="82"/>
      <c r="F1365" s="82"/>
      <c r="G1365" s="82"/>
      <c r="H1365" s="82"/>
      <c r="I1365" s="82"/>
      <c r="J1365" s="82"/>
      <c r="K1365" s="82"/>
      <c r="L1365" s="82"/>
      <c r="M1365" s="82"/>
      <c r="N1365" s="72"/>
    </row>
    <row r="1366" spans="1:14" ht="14.25" customHeight="1">
      <c r="A1366" s="149"/>
      <c r="B1366" s="188"/>
      <c r="C1366" s="182"/>
      <c r="D1366" s="79"/>
      <c r="E1366" s="82"/>
      <c r="F1366" s="82"/>
      <c r="G1366" s="82"/>
      <c r="H1366" s="82"/>
      <c r="I1366" s="82"/>
      <c r="J1366" s="82"/>
      <c r="K1366" s="82"/>
      <c r="L1366" s="82"/>
      <c r="M1366" s="82"/>
      <c r="N1366" s="72"/>
    </row>
    <row r="1367" spans="1:14" ht="14.25" customHeight="1">
      <c r="A1367" s="149"/>
      <c r="B1367" s="188"/>
      <c r="C1367" s="182"/>
      <c r="D1367" s="79"/>
      <c r="E1367" s="82"/>
      <c r="F1367" s="82"/>
      <c r="G1367" s="82"/>
      <c r="H1367" s="82"/>
      <c r="I1367" s="82"/>
      <c r="J1367" s="82"/>
      <c r="K1367" s="82"/>
      <c r="L1367" s="82"/>
      <c r="M1367" s="82"/>
      <c r="N1367" s="72"/>
    </row>
    <row r="1368" spans="1:14" ht="14.25" customHeight="1">
      <c r="A1368" s="149"/>
      <c r="B1368" s="188"/>
      <c r="C1368" s="182"/>
      <c r="D1368" s="79"/>
      <c r="E1368" s="82"/>
      <c r="F1368" s="82"/>
      <c r="G1368" s="82"/>
      <c r="H1368" s="82"/>
      <c r="I1368" s="82"/>
      <c r="J1368" s="82"/>
      <c r="K1368" s="82"/>
      <c r="L1368" s="82"/>
      <c r="M1368" s="82"/>
      <c r="N1368" s="72"/>
    </row>
    <row r="1369" spans="1:14" ht="14.25" customHeight="1">
      <c r="A1369" s="149"/>
      <c r="B1369" s="188"/>
      <c r="C1369" s="182"/>
      <c r="D1369" s="79"/>
      <c r="E1369" s="82"/>
      <c r="F1369" s="82"/>
      <c r="G1369" s="82"/>
      <c r="H1369" s="82"/>
      <c r="I1369" s="82"/>
      <c r="J1369" s="82"/>
      <c r="K1369" s="82"/>
      <c r="L1369" s="82"/>
      <c r="M1369" s="82"/>
      <c r="N1369" s="72"/>
    </row>
    <row r="1370" spans="1:14" ht="14.25" customHeight="1">
      <c r="A1370" s="149"/>
      <c r="B1370" s="188"/>
      <c r="C1370" s="182"/>
      <c r="D1370" s="79"/>
      <c r="E1370" s="82"/>
      <c r="F1370" s="82"/>
      <c r="G1370" s="82"/>
      <c r="H1370" s="82"/>
      <c r="I1370" s="82"/>
      <c r="J1370" s="82"/>
      <c r="K1370" s="82"/>
      <c r="L1370" s="82"/>
      <c r="M1370" s="82"/>
      <c r="N1370" s="72"/>
    </row>
    <row r="1371" spans="1:14" ht="14.25" customHeight="1">
      <c r="A1371" s="149"/>
      <c r="B1371" s="188"/>
      <c r="C1371" s="182"/>
      <c r="D1371" s="79"/>
      <c r="E1371" s="82"/>
      <c r="F1371" s="82"/>
      <c r="G1371" s="82"/>
      <c r="H1371" s="82"/>
      <c r="I1371" s="82"/>
      <c r="J1371" s="82"/>
      <c r="K1371" s="82"/>
      <c r="L1371" s="82"/>
      <c r="M1371" s="82"/>
      <c r="N1371" s="72"/>
    </row>
    <row r="1372" spans="1:14" ht="14.25" customHeight="1">
      <c r="A1372" s="149"/>
      <c r="B1372" s="188"/>
      <c r="C1372" s="182"/>
      <c r="D1372" s="79"/>
      <c r="E1372" s="82"/>
      <c r="F1372" s="82"/>
      <c r="G1372" s="82"/>
      <c r="H1372" s="82"/>
      <c r="I1372" s="82"/>
      <c r="J1372" s="82"/>
      <c r="K1372" s="82"/>
      <c r="L1372" s="82"/>
      <c r="M1372" s="82"/>
      <c r="N1372" s="72"/>
    </row>
    <row r="1373" spans="1:14" ht="14.25" customHeight="1">
      <c r="A1373" s="149"/>
      <c r="B1373" s="188"/>
      <c r="C1373" s="182"/>
      <c r="D1373" s="79"/>
      <c r="E1373" s="82"/>
      <c r="F1373" s="82"/>
      <c r="G1373" s="82"/>
      <c r="H1373" s="82"/>
      <c r="I1373" s="82"/>
      <c r="J1373" s="82"/>
      <c r="K1373" s="82"/>
      <c r="L1373" s="82"/>
      <c r="M1373" s="82"/>
      <c r="N1373" s="72"/>
    </row>
    <row r="1374" spans="1:14" ht="14.25" customHeight="1">
      <c r="A1374" s="149"/>
      <c r="B1374" s="188"/>
      <c r="C1374" s="182"/>
      <c r="D1374" s="79"/>
      <c r="E1374" s="82"/>
      <c r="F1374" s="82"/>
      <c r="G1374" s="82"/>
      <c r="H1374" s="82"/>
      <c r="I1374" s="82"/>
      <c r="J1374" s="82"/>
      <c r="K1374" s="82"/>
      <c r="L1374" s="82"/>
      <c r="M1374" s="82"/>
      <c r="N1374" s="72"/>
    </row>
    <row r="1375" spans="1:14" ht="14.25" customHeight="1">
      <c r="A1375" s="149"/>
      <c r="B1375" s="188"/>
      <c r="C1375" s="182"/>
      <c r="D1375" s="79"/>
      <c r="E1375" s="82"/>
      <c r="F1375" s="82"/>
      <c r="G1375" s="82"/>
      <c r="H1375" s="82"/>
      <c r="I1375" s="82"/>
      <c r="J1375" s="82"/>
      <c r="K1375" s="82"/>
      <c r="L1375" s="82"/>
      <c r="M1375" s="82"/>
      <c r="N1375" s="72"/>
    </row>
    <row r="1376" spans="1:14" ht="14.25" customHeight="1">
      <c r="A1376" s="149"/>
      <c r="B1376" s="188"/>
      <c r="C1376" s="182"/>
      <c r="D1376" s="79"/>
      <c r="E1376" s="82"/>
      <c r="F1376" s="82"/>
      <c r="G1376" s="82"/>
      <c r="H1376" s="82"/>
      <c r="I1376" s="82"/>
      <c r="J1376" s="82"/>
      <c r="K1376" s="82"/>
      <c r="L1376" s="82"/>
      <c r="M1376" s="82"/>
      <c r="N1376" s="72"/>
    </row>
    <row r="1377" spans="1:16" ht="14.25" customHeight="1">
      <c r="A1377" s="149"/>
      <c r="B1377" s="188"/>
      <c r="C1377" s="182"/>
      <c r="D1377" s="79"/>
      <c r="E1377" s="82"/>
      <c r="F1377" s="82"/>
      <c r="G1377" s="82"/>
      <c r="H1377" s="82"/>
      <c r="I1377" s="82"/>
      <c r="J1377" s="82"/>
      <c r="K1377" s="82"/>
      <c r="L1377" s="82"/>
      <c r="M1377" s="82"/>
      <c r="N1377" s="72"/>
    </row>
    <row r="1378" spans="1:16" ht="14.25" customHeight="1">
      <c r="A1378" s="149"/>
      <c r="B1378" s="188"/>
      <c r="C1378" s="182"/>
      <c r="D1378" s="79"/>
      <c r="E1378" s="82"/>
      <c r="F1378" s="82"/>
      <c r="G1378" s="82"/>
      <c r="H1378" s="82"/>
      <c r="I1378" s="82"/>
      <c r="J1378" s="82"/>
      <c r="K1378" s="82"/>
      <c r="L1378" s="82"/>
      <c r="M1378" s="82"/>
      <c r="N1378" s="72"/>
    </row>
    <row r="1379" spans="1:16" ht="14.25" customHeight="1">
      <c r="A1379" s="149"/>
      <c r="B1379" s="188"/>
      <c r="C1379" s="182"/>
      <c r="D1379" s="79"/>
      <c r="E1379" s="82"/>
      <c r="F1379" s="82"/>
      <c r="G1379" s="82"/>
      <c r="H1379" s="82"/>
      <c r="I1379" s="82"/>
      <c r="J1379" s="82"/>
      <c r="K1379" s="82"/>
      <c r="L1379" s="82"/>
      <c r="M1379" s="82"/>
      <c r="N1379" s="72"/>
    </row>
    <row r="1380" spans="1:16" ht="14.25" customHeight="1">
      <c r="A1380" s="149"/>
      <c r="B1380" s="188"/>
      <c r="C1380" s="182"/>
      <c r="D1380" s="79"/>
      <c r="E1380" s="82"/>
      <c r="F1380" s="82"/>
      <c r="G1380" s="82"/>
      <c r="H1380" s="82"/>
      <c r="I1380" s="82"/>
      <c r="J1380" s="82"/>
      <c r="K1380" s="82"/>
      <c r="L1380" s="82"/>
      <c r="M1380" s="82"/>
      <c r="N1380" s="72"/>
    </row>
    <row r="1381" spans="1:16" ht="14.25" customHeight="1">
      <c r="A1381" s="149"/>
      <c r="B1381" s="188"/>
      <c r="C1381" s="182"/>
      <c r="D1381" s="79"/>
      <c r="E1381" s="82"/>
      <c r="F1381" s="82"/>
      <c r="G1381" s="82"/>
      <c r="H1381" s="82"/>
      <c r="I1381" s="82"/>
      <c r="J1381" s="82"/>
      <c r="K1381" s="82"/>
      <c r="L1381" s="82"/>
      <c r="M1381" s="82"/>
      <c r="N1381" s="72"/>
    </row>
    <row r="1382" spans="1:16" ht="14.25" customHeight="1">
      <c r="A1382" s="149"/>
      <c r="B1382" s="188"/>
      <c r="C1382" s="182"/>
      <c r="D1382" s="79"/>
      <c r="E1382" s="82"/>
      <c r="F1382" s="82"/>
      <c r="G1382" s="82"/>
      <c r="H1382" s="82"/>
      <c r="I1382" s="82"/>
      <c r="J1382" s="82"/>
      <c r="K1382" s="82"/>
      <c r="L1382" s="82"/>
      <c r="M1382" s="82"/>
      <c r="N1382" s="72"/>
    </row>
    <row r="1383" spans="1:16" ht="14.25" customHeight="1">
      <c r="A1383" s="149"/>
      <c r="B1383" s="188"/>
      <c r="C1383" s="182"/>
      <c r="D1383" s="79"/>
      <c r="E1383" s="82"/>
      <c r="F1383" s="82"/>
      <c r="G1383" s="82"/>
      <c r="H1383" s="82"/>
      <c r="I1383" s="82"/>
      <c r="J1383" s="82"/>
      <c r="K1383" s="82"/>
      <c r="L1383" s="82"/>
      <c r="M1383" s="82"/>
      <c r="N1383" s="72"/>
    </row>
    <row r="1384" spans="1:16" ht="14.25" customHeight="1">
      <c r="A1384" s="149"/>
      <c r="B1384" s="188"/>
      <c r="C1384" s="182"/>
      <c r="D1384" s="79"/>
      <c r="E1384" s="82"/>
      <c r="F1384" s="82"/>
      <c r="G1384" s="82"/>
      <c r="H1384" s="82"/>
      <c r="I1384" s="82"/>
      <c r="J1384" s="82"/>
      <c r="K1384" s="82"/>
      <c r="L1384" s="82"/>
      <c r="M1384" s="82"/>
      <c r="N1384" s="72"/>
    </row>
    <row r="1385" spans="1:16" ht="14.25" customHeight="1">
      <c r="A1385" s="149"/>
      <c r="B1385" s="188"/>
      <c r="C1385" s="182"/>
      <c r="D1385" s="79"/>
      <c r="E1385" s="82"/>
      <c r="F1385" s="82"/>
      <c r="G1385" s="82"/>
      <c r="H1385" s="82"/>
      <c r="I1385" s="82"/>
      <c r="J1385" s="82"/>
      <c r="K1385" s="82"/>
      <c r="L1385" s="82"/>
      <c r="M1385" s="82"/>
    </row>
    <row r="1386" spans="1:16" ht="14.25" customHeight="1">
      <c r="A1386" s="149"/>
      <c r="B1386" s="188"/>
      <c r="C1386" s="182"/>
      <c r="D1386" s="79"/>
      <c r="E1386" s="82"/>
      <c r="F1386" s="82"/>
      <c r="G1386" s="82"/>
      <c r="H1386" s="82"/>
      <c r="I1386" s="82"/>
      <c r="J1386" s="82"/>
      <c r="K1386" s="82"/>
      <c r="L1386" s="82"/>
      <c r="M1386" s="82"/>
    </row>
    <row r="1387" spans="1:16" ht="14.25" customHeight="1">
      <c r="A1387" s="149"/>
      <c r="B1387" s="188"/>
      <c r="C1387" s="182"/>
      <c r="D1387" s="79"/>
      <c r="E1387" s="82"/>
      <c r="F1387" s="82"/>
      <c r="G1387" s="82"/>
      <c r="H1387" s="82"/>
      <c r="I1387" s="82"/>
      <c r="J1387" s="82"/>
      <c r="K1387" s="82"/>
      <c r="L1387" s="82"/>
      <c r="M1387" s="82"/>
    </row>
    <row r="1388" spans="1:16" ht="14.25" customHeight="1">
      <c r="A1388" s="149"/>
      <c r="B1388" s="188"/>
      <c r="C1388" s="182"/>
      <c r="D1388" s="79"/>
      <c r="E1388" s="82"/>
      <c r="F1388" s="82"/>
      <c r="G1388" s="82"/>
      <c r="H1388" s="82"/>
      <c r="I1388" s="82"/>
      <c r="J1388" s="82"/>
      <c r="K1388" s="82"/>
      <c r="L1388" s="82"/>
      <c r="M1388" s="82"/>
    </row>
    <row r="1389" spans="1:16" ht="14.25" customHeight="1">
      <c r="A1389" s="149"/>
      <c r="B1389" s="188"/>
      <c r="C1389" s="182"/>
      <c r="D1389" s="79"/>
      <c r="E1389" s="82"/>
      <c r="F1389" s="82"/>
      <c r="G1389" s="82"/>
      <c r="H1389" s="82"/>
      <c r="I1389" s="82"/>
      <c r="J1389" s="82"/>
      <c r="K1389" s="82"/>
      <c r="L1389" s="82"/>
      <c r="M1389" s="82"/>
      <c r="N1389" s="75"/>
      <c r="O1389" s="77"/>
      <c r="P1389" s="77"/>
    </row>
    <row r="1390" spans="1:16" ht="14.25" customHeight="1">
      <c r="A1390" s="149"/>
      <c r="B1390" s="188"/>
      <c r="C1390" s="182"/>
      <c r="D1390" s="79"/>
      <c r="E1390" s="82"/>
      <c r="F1390" s="82"/>
      <c r="G1390" s="82"/>
      <c r="H1390" s="82"/>
      <c r="I1390" s="82"/>
      <c r="J1390" s="82"/>
      <c r="K1390" s="82"/>
      <c r="L1390" s="82"/>
      <c r="M1390" s="82"/>
    </row>
    <row r="1391" spans="1:16" ht="14.25" customHeight="1">
      <c r="A1391" s="149"/>
      <c r="B1391" s="188"/>
      <c r="C1391" s="182"/>
      <c r="D1391" s="79"/>
      <c r="E1391" s="82"/>
      <c r="F1391" s="82"/>
      <c r="G1391" s="82"/>
      <c r="H1391" s="82"/>
      <c r="I1391" s="82"/>
      <c r="J1391" s="82"/>
      <c r="K1391" s="82"/>
      <c r="L1391" s="82"/>
      <c r="M1391" s="82"/>
    </row>
    <row r="1392" spans="1:16" ht="14.25" customHeight="1">
      <c r="A1392" s="149"/>
      <c r="B1392" s="188"/>
      <c r="C1392" s="182"/>
      <c r="D1392" s="79"/>
      <c r="E1392" s="82"/>
      <c r="F1392" s="82"/>
      <c r="G1392" s="82"/>
      <c r="H1392" s="82"/>
      <c r="I1392" s="82"/>
      <c r="J1392" s="82"/>
      <c r="K1392" s="82"/>
      <c r="L1392" s="82"/>
      <c r="M1392" s="82"/>
    </row>
    <row r="1393" spans="1:14" ht="14.25" customHeight="1">
      <c r="A1393" s="149"/>
      <c r="B1393" s="188"/>
      <c r="C1393" s="182"/>
      <c r="D1393" s="79"/>
      <c r="E1393" s="82"/>
      <c r="F1393" s="82"/>
      <c r="G1393" s="82"/>
      <c r="H1393" s="82"/>
      <c r="I1393" s="82"/>
      <c r="J1393" s="82"/>
      <c r="K1393" s="82"/>
      <c r="L1393" s="82"/>
      <c r="M1393" s="82"/>
    </row>
    <row r="1394" spans="1:14" ht="14.25" customHeight="1">
      <c r="A1394" s="149"/>
      <c r="B1394" s="188"/>
      <c r="C1394" s="182"/>
      <c r="D1394" s="79"/>
      <c r="E1394" s="82"/>
      <c r="F1394" s="82"/>
      <c r="G1394" s="82"/>
      <c r="H1394" s="82"/>
      <c r="I1394" s="82"/>
      <c r="J1394" s="82"/>
      <c r="K1394" s="82"/>
      <c r="L1394" s="82"/>
      <c r="M1394" s="82"/>
    </row>
    <row r="1395" spans="1:14" ht="14.25" customHeight="1">
      <c r="A1395" s="149"/>
      <c r="B1395" s="188"/>
      <c r="C1395" s="182"/>
      <c r="D1395" s="79"/>
      <c r="E1395" s="82"/>
      <c r="F1395" s="82"/>
      <c r="G1395" s="82"/>
      <c r="H1395" s="82"/>
      <c r="I1395" s="82"/>
      <c r="J1395" s="82"/>
      <c r="K1395" s="82"/>
      <c r="L1395" s="82"/>
      <c r="M1395" s="82"/>
    </row>
    <row r="1396" spans="1:14" ht="14.25" customHeight="1">
      <c r="A1396" s="149"/>
      <c r="B1396" s="188"/>
      <c r="C1396" s="182"/>
      <c r="D1396" s="79"/>
      <c r="E1396" s="82"/>
      <c r="F1396" s="82"/>
      <c r="G1396" s="82"/>
      <c r="H1396" s="82"/>
      <c r="I1396" s="82"/>
      <c r="J1396" s="82"/>
      <c r="K1396" s="82"/>
      <c r="L1396" s="82"/>
      <c r="M1396" s="82"/>
    </row>
    <row r="1397" spans="1:14" ht="14.25" customHeight="1">
      <c r="A1397" s="149"/>
      <c r="B1397" s="188"/>
      <c r="C1397" s="182"/>
      <c r="D1397" s="79"/>
      <c r="E1397" s="82"/>
      <c r="F1397" s="82"/>
      <c r="G1397" s="82"/>
      <c r="H1397" s="82"/>
      <c r="I1397" s="82"/>
      <c r="J1397" s="82"/>
      <c r="K1397" s="82"/>
      <c r="L1397" s="82"/>
      <c r="M1397" s="82"/>
    </row>
    <row r="1398" spans="1:14" ht="14.25" customHeight="1">
      <c r="A1398" s="149"/>
      <c r="B1398" s="188"/>
      <c r="C1398" s="182"/>
      <c r="D1398" s="79"/>
      <c r="E1398" s="82"/>
      <c r="F1398" s="82"/>
      <c r="G1398" s="82"/>
      <c r="H1398" s="82"/>
      <c r="I1398" s="82"/>
      <c r="J1398" s="82"/>
      <c r="K1398" s="82"/>
      <c r="L1398" s="82"/>
      <c r="M1398" s="82"/>
    </row>
    <row r="1399" spans="1:14" ht="14.25" customHeight="1">
      <c r="A1399" s="149"/>
      <c r="B1399" s="188"/>
      <c r="C1399" s="182"/>
      <c r="D1399" s="79"/>
      <c r="E1399" s="82"/>
      <c r="F1399" s="82"/>
      <c r="G1399" s="82"/>
      <c r="H1399" s="82"/>
      <c r="I1399" s="82"/>
      <c r="J1399" s="82"/>
      <c r="K1399" s="82"/>
      <c r="L1399" s="82"/>
      <c r="M1399" s="82"/>
    </row>
    <row r="1400" spans="1:14" ht="14.25" customHeight="1">
      <c r="A1400" s="149"/>
      <c r="B1400" s="188"/>
      <c r="C1400" s="182"/>
      <c r="D1400" s="79"/>
      <c r="E1400" s="82"/>
      <c r="F1400" s="82"/>
      <c r="G1400" s="82"/>
      <c r="H1400" s="82"/>
      <c r="I1400" s="82"/>
      <c r="J1400" s="82"/>
      <c r="K1400" s="82"/>
      <c r="L1400" s="82"/>
      <c r="M1400" s="82"/>
    </row>
    <row r="1401" spans="1:14" ht="14.25" customHeight="1">
      <c r="A1401" s="149"/>
      <c r="B1401" s="188"/>
      <c r="C1401" s="182"/>
      <c r="D1401" s="79"/>
      <c r="E1401" s="82"/>
      <c r="F1401" s="82"/>
      <c r="G1401" s="82"/>
      <c r="H1401" s="82"/>
      <c r="I1401" s="82"/>
      <c r="J1401" s="82"/>
      <c r="K1401" s="82"/>
      <c r="L1401" s="82"/>
      <c r="M1401" s="82"/>
      <c r="N1401" s="72"/>
    </row>
    <row r="1402" spans="1:14" ht="14.25" customHeight="1">
      <c r="A1402" s="149"/>
      <c r="B1402" s="188"/>
      <c r="C1402" s="182"/>
      <c r="D1402" s="79"/>
      <c r="E1402" s="82"/>
      <c r="F1402" s="82"/>
      <c r="G1402" s="82"/>
      <c r="H1402" s="82"/>
      <c r="I1402" s="82"/>
      <c r="J1402" s="82"/>
      <c r="K1402" s="82"/>
      <c r="L1402" s="82"/>
      <c r="M1402" s="82"/>
      <c r="N1402" s="72"/>
    </row>
    <row r="1403" spans="1:14" ht="14.25" customHeight="1">
      <c r="A1403" s="149"/>
      <c r="B1403" s="188"/>
      <c r="C1403" s="182"/>
      <c r="D1403" s="79"/>
      <c r="E1403" s="82"/>
      <c r="F1403" s="82"/>
      <c r="G1403" s="82"/>
      <c r="H1403" s="82"/>
      <c r="I1403" s="82"/>
      <c r="J1403" s="82"/>
      <c r="K1403" s="82"/>
      <c r="L1403" s="82"/>
      <c r="M1403" s="82"/>
      <c r="N1403" s="72"/>
    </row>
    <row r="1404" spans="1:14" ht="14.25" customHeight="1">
      <c r="A1404" s="149"/>
      <c r="B1404" s="188"/>
      <c r="C1404" s="182"/>
      <c r="D1404" s="79"/>
      <c r="E1404" s="82"/>
      <c r="F1404" s="82"/>
      <c r="G1404" s="82"/>
      <c r="H1404" s="82"/>
      <c r="I1404" s="82"/>
      <c r="J1404" s="82"/>
      <c r="K1404" s="82"/>
      <c r="L1404" s="82"/>
      <c r="M1404" s="82"/>
      <c r="N1404" s="72"/>
    </row>
    <row r="1405" spans="1:14" ht="14.25" customHeight="1">
      <c r="A1405" s="149"/>
      <c r="B1405" s="188"/>
      <c r="C1405" s="182"/>
      <c r="D1405" s="79"/>
      <c r="E1405" s="82"/>
      <c r="F1405" s="82"/>
      <c r="G1405" s="82"/>
      <c r="H1405" s="82"/>
      <c r="I1405" s="82"/>
      <c r="J1405" s="82"/>
      <c r="K1405" s="82"/>
      <c r="L1405" s="82"/>
      <c r="M1405" s="82"/>
      <c r="N1405" s="72"/>
    </row>
    <row r="1406" spans="1:14" ht="14.25" customHeight="1">
      <c r="A1406" s="149"/>
      <c r="B1406" s="188"/>
      <c r="C1406" s="182"/>
      <c r="D1406" s="79"/>
      <c r="E1406" s="82"/>
      <c r="F1406" s="82"/>
      <c r="G1406" s="82"/>
      <c r="H1406" s="82"/>
      <c r="I1406" s="82"/>
      <c r="J1406" s="82"/>
      <c r="K1406" s="82"/>
      <c r="L1406" s="82"/>
      <c r="M1406" s="82"/>
      <c r="N1406" s="72"/>
    </row>
    <row r="1407" spans="1:14" ht="14.25" customHeight="1">
      <c r="A1407" s="149"/>
      <c r="B1407" s="188"/>
      <c r="C1407" s="182"/>
      <c r="D1407" s="79"/>
      <c r="E1407" s="82"/>
      <c r="F1407" s="82"/>
      <c r="G1407" s="82"/>
      <c r="H1407" s="82"/>
      <c r="I1407" s="82"/>
      <c r="J1407" s="82"/>
      <c r="K1407" s="82"/>
      <c r="L1407" s="82"/>
      <c r="M1407" s="82"/>
      <c r="N1407" s="72"/>
    </row>
    <row r="1408" spans="1:14" ht="14.25" customHeight="1">
      <c r="A1408" s="149"/>
      <c r="B1408" s="188"/>
      <c r="C1408" s="182"/>
      <c r="D1408" s="79"/>
      <c r="E1408" s="82"/>
      <c r="F1408" s="82"/>
      <c r="G1408" s="82"/>
      <c r="H1408" s="82"/>
      <c r="I1408" s="82"/>
      <c r="J1408" s="82"/>
      <c r="K1408" s="82"/>
      <c r="L1408" s="82"/>
      <c r="M1408" s="82"/>
      <c r="N1408" s="72"/>
    </row>
    <row r="1409" spans="1:14" ht="14.25" customHeight="1">
      <c r="A1409" s="149"/>
      <c r="B1409" s="188"/>
      <c r="C1409" s="182"/>
      <c r="D1409" s="79"/>
      <c r="E1409" s="82"/>
      <c r="F1409" s="82"/>
      <c r="G1409" s="82"/>
      <c r="H1409" s="82"/>
      <c r="I1409" s="82"/>
      <c r="J1409" s="82"/>
      <c r="K1409" s="82"/>
      <c r="L1409" s="82"/>
      <c r="M1409" s="82"/>
      <c r="N1409" s="72"/>
    </row>
    <row r="1410" spans="1:14" ht="14.25" customHeight="1">
      <c r="A1410" s="149"/>
      <c r="B1410" s="188"/>
      <c r="C1410" s="182"/>
      <c r="D1410" s="79"/>
      <c r="E1410" s="82"/>
      <c r="F1410" s="82"/>
      <c r="G1410" s="82"/>
      <c r="H1410" s="82"/>
      <c r="I1410" s="82"/>
      <c r="J1410" s="82"/>
      <c r="K1410" s="82"/>
      <c r="L1410" s="82"/>
      <c r="M1410" s="82"/>
      <c r="N1410" s="72"/>
    </row>
    <row r="1411" spans="1:14" ht="14.25" customHeight="1">
      <c r="A1411" s="149"/>
      <c r="B1411" s="188"/>
      <c r="C1411" s="182"/>
      <c r="D1411" s="79"/>
      <c r="E1411" s="82"/>
      <c r="F1411" s="82"/>
      <c r="G1411" s="82"/>
      <c r="H1411" s="82"/>
      <c r="I1411" s="82"/>
      <c r="J1411" s="82"/>
      <c r="K1411" s="82"/>
      <c r="L1411" s="82"/>
      <c r="M1411" s="82"/>
      <c r="N1411" s="72"/>
    </row>
    <row r="1412" spans="1:14" ht="14.25" customHeight="1">
      <c r="A1412" s="149"/>
      <c r="B1412" s="188"/>
      <c r="C1412" s="182"/>
      <c r="D1412" s="79"/>
      <c r="E1412" s="82"/>
      <c r="F1412" s="82"/>
      <c r="G1412" s="82"/>
      <c r="H1412" s="82"/>
      <c r="I1412" s="82"/>
      <c r="J1412" s="82"/>
      <c r="K1412" s="82"/>
      <c r="L1412" s="82"/>
      <c r="M1412" s="82"/>
      <c r="N1412" s="72"/>
    </row>
    <row r="1413" spans="1:14" ht="14.25" customHeight="1">
      <c r="A1413" s="149"/>
      <c r="B1413" s="188"/>
      <c r="C1413" s="182"/>
      <c r="D1413" s="79"/>
      <c r="E1413" s="82"/>
      <c r="F1413" s="82"/>
      <c r="G1413" s="82"/>
      <c r="H1413" s="82"/>
      <c r="I1413" s="82"/>
      <c r="J1413" s="82"/>
      <c r="K1413" s="82"/>
      <c r="L1413" s="82"/>
      <c r="M1413" s="82"/>
      <c r="N1413" s="72"/>
    </row>
    <row r="1414" spans="1:14" ht="14.25" customHeight="1">
      <c r="A1414" s="149"/>
      <c r="B1414" s="188"/>
      <c r="C1414" s="182"/>
      <c r="D1414" s="79"/>
      <c r="E1414" s="82"/>
      <c r="F1414" s="82"/>
      <c r="G1414" s="82"/>
      <c r="H1414" s="82"/>
      <c r="I1414" s="82"/>
      <c r="J1414" s="82"/>
      <c r="K1414" s="82"/>
      <c r="L1414" s="82"/>
      <c r="M1414" s="82"/>
      <c r="N1414" s="72"/>
    </row>
    <row r="1415" spans="1:14" ht="14.25" customHeight="1">
      <c r="A1415" s="149"/>
      <c r="B1415" s="188"/>
      <c r="C1415" s="182"/>
      <c r="D1415" s="79"/>
      <c r="E1415" s="82"/>
      <c r="F1415" s="82"/>
      <c r="G1415" s="82"/>
      <c r="H1415" s="82"/>
      <c r="I1415" s="82"/>
      <c r="J1415" s="82"/>
      <c r="K1415" s="82"/>
      <c r="L1415" s="82"/>
      <c r="M1415" s="82"/>
      <c r="N1415" s="72"/>
    </row>
    <row r="1416" spans="1:14" ht="14.25" customHeight="1">
      <c r="A1416" s="149"/>
      <c r="B1416" s="188"/>
      <c r="C1416" s="182"/>
      <c r="D1416" s="79"/>
      <c r="E1416" s="82"/>
      <c r="F1416" s="82"/>
      <c r="G1416" s="82"/>
      <c r="H1416" s="82"/>
      <c r="I1416" s="82"/>
      <c r="J1416" s="82"/>
      <c r="K1416" s="82"/>
      <c r="L1416" s="82"/>
      <c r="M1416" s="82"/>
      <c r="N1416" s="72"/>
    </row>
    <row r="1417" spans="1:14" ht="14.25" customHeight="1">
      <c r="A1417" s="149"/>
      <c r="B1417" s="188"/>
      <c r="C1417" s="182"/>
      <c r="D1417" s="79"/>
      <c r="E1417" s="82"/>
      <c r="F1417" s="82"/>
      <c r="G1417" s="82"/>
      <c r="H1417" s="82"/>
      <c r="I1417" s="82"/>
      <c r="J1417" s="82"/>
      <c r="K1417" s="82"/>
      <c r="L1417" s="82"/>
      <c r="M1417" s="82"/>
      <c r="N1417" s="72"/>
    </row>
    <row r="1418" spans="1:14" ht="14.25" customHeight="1">
      <c r="A1418" s="149"/>
      <c r="B1418" s="188"/>
      <c r="C1418" s="182"/>
      <c r="D1418" s="79"/>
      <c r="E1418" s="82"/>
      <c r="F1418" s="82"/>
      <c r="G1418" s="82"/>
      <c r="H1418" s="82"/>
      <c r="I1418" s="82"/>
      <c r="J1418" s="82"/>
      <c r="K1418" s="82"/>
      <c r="L1418" s="82"/>
      <c r="M1418" s="82"/>
      <c r="N1418" s="72"/>
    </row>
    <row r="1419" spans="1:14" ht="14.25" customHeight="1">
      <c r="A1419" s="149"/>
      <c r="B1419" s="188"/>
      <c r="C1419" s="182"/>
      <c r="D1419" s="79"/>
      <c r="E1419" s="82"/>
      <c r="F1419" s="82"/>
      <c r="G1419" s="82"/>
      <c r="H1419" s="82"/>
      <c r="I1419" s="82"/>
      <c r="J1419" s="82"/>
      <c r="K1419" s="82"/>
      <c r="L1419" s="82"/>
      <c r="M1419" s="82"/>
      <c r="N1419" s="72"/>
    </row>
    <row r="1420" spans="1:14" ht="14.25" customHeight="1">
      <c r="A1420" s="149"/>
      <c r="B1420" s="188"/>
      <c r="C1420" s="182"/>
      <c r="D1420" s="79"/>
      <c r="E1420" s="82"/>
      <c r="F1420" s="82"/>
      <c r="G1420" s="82"/>
      <c r="H1420" s="82"/>
      <c r="I1420" s="82"/>
      <c r="J1420" s="82"/>
      <c r="K1420" s="82"/>
      <c r="L1420" s="82"/>
      <c r="M1420" s="82"/>
      <c r="N1420" s="72"/>
    </row>
    <row r="1421" spans="1:14" ht="14.25" customHeight="1">
      <c r="A1421" s="149"/>
      <c r="B1421" s="188"/>
      <c r="C1421" s="182"/>
      <c r="D1421" s="79"/>
      <c r="E1421" s="82"/>
      <c r="F1421" s="82"/>
      <c r="G1421" s="82"/>
      <c r="H1421" s="82"/>
      <c r="I1421" s="82"/>
      <c r="J1421" s="82"/>
      <c r="K1421" s="82"/>
      <c r="L1421" s="82"/>
      <c r="M1421" s="82"/>
      <c r="N1421" s="72"/>
    </row>
    <row r="1422" spans="1:14" ht="14.25" customHeight="1">
      <c r="A1422" s="149"/>
      <c r="B1422" s="188"/>
      <c r="C1422" s="182"/>
      <c r="D1422" s="79"/>
      <c r="E1422" s="82"/>
      <c r="F1422" s="82"/>
      <c r="G1422" s="82"/>
      <c r="H1422" s="82"/>
      <c r="I1422" s="82"/>
      <c r="J1422" s="82"/>
      <c r="K1422" s="82"/>
      <c r="L1422" s="82"/>
      <c r="M1422" s="82"/>
      <c r="N1422" s="72"/>
    </row>
    <row r="1423" spans="1:14" ht="14.25" customHeight="1">
      <c r="A1423" s="149"/>
      <c r="B1423" s="188"/>
      <c r="C1423" s="182"/>
      <c r="D1423" s="79"/>
      <c r="E1423" s="82"/>
      <c r="F1423" s="82"/>
      <c r="G1423" s="82"/>
      <c r="H1423" s="82"/>
      <c r="I1423" s="82"/>
      <c r="J1423" s="82"/>
      <c r="K1423" s="82"/>
      <c r="L1423" s="82"/>
      <c r="M1423" s="82"/>
      <c r="N1423" s="72"/>
    </row>
    <row r="1424" spans="1:14" ht="14.25" customHeight="1">
      <c r="A1424" s="149"/>
      <c r="B1424" s="188"/>
      <c r="C1424" s="182"/>
      <c r="D1424" s="79"/>
      <c r="E1424" s="82"/>
      <c r="F1424" s="82"/>
      <c r="G1424" s="82"/>
      <c r="H1424" s="82"/>
      <c r="I1424" s="82"/>
      <c r="J1424" s="82"/>
      <c r="K1424" s="82"/>
      <c r="L1424" s="82"/>
      <c r="M1424" s="82"/>
      <c r="N1424" s="72"/>
    </row>
    <row r="1425" spans="1:14" ht="14.25" customHeight="1">
      <c r="A1425" s="149"/>
      <c r="B1425" s="188"/>
      <c r="C1425" s="182"/>
      <c r="D1425" s="79"/>
      <c r="E1425" s="82"/>
      <c r="F1425" s="82"/>
      <c r="G1425" s="82"/>
      <c r="H1425" s="82"/>
      <c r="I1425" s="82"/>
      <c r="J1425" s="82"/>
      <c r="K1425" s="82"/>
      <c r="L1425" s="82"/>
      <c r="M1425" s="82"/>
      <c r="N1425" s="72"/>
    </row>
    <row r="1426" spans="1:14" ht="14.25" customHeight="1">
      <c r="A1426" s="149"/>
      <c r="B1426" s="188"/>
      <c r="C1426" s="182"/>
      <c r="D1426" s="79"/>
      <c r="E1426" s="82"/>
      <c r="F1426" s="82"/>
      <c r="G1426" s="82"/>
      <c r="H1426" s="82"/>
      <c r="I1426" s="82"/>
      <c r="J1426" s="82"/>
      <c r="K1426" s="82"/>
      <c r="L1426" s="82"/>
      <c r="M1426" s="82"/>
      <c r="N1426" s="72"/>
    </row>
    <row r="1427" spans="1:14" ht="14.25" customHeight="1">
      <c r="A1427" s="149"/>
      <c r="B1427" s="188"/>
      <c r="C1427" s="182"/>
      <c r="D1427" s="79"/>
      <c r="E1427" s="82"/>
      <c r="F1427" s="82"/>
      <c r="G1427" s="82"/>
      <c r="H1427" s="82"/>
      <c r="I1427" s="82"/>
      <c r="J1427" s="82"/>
      <c r="K1427" s="82"/>
      <c r="L1427" s="82"/>
      <c r="M1427" s="82"/>
      <c r="N1427" s="72"/>
    </row>
    <row r="1428" spans="1:14" ht="14.25" customHeight="1">
      <c r="A1428" s="149"/>
      <c r="B1428" s="188"/>
      <c r="C1428" s="182"/>
      <c r="D1428" s="79"/>
      <c r="E1428" s="82"/>
      <c r="F1428" s="82"/>
      <c r="G1428" s="82"/>
      <c r="H1428" s="82"/>
      <c r="I1428" s="82"/>
      <c r="J1428" s="82"/>
      <c r="K1428" s="82"/>
      <c r="L1428" s="82"/>
      <c r="M1428" s="82"/>
      <c r="N1428" s="72"/>
    </row>
    <row r="1429" spans="1:14" ht="14.25" customHeight="1">
      <c r="A1429" s="149"/>
      <c r="B1429" s="188"/>
      <c r="C1429" s="182"/>
      <c r="D1429" s="79"/>
      <c r="E1429" s="82"/>
      <c r="F1429" s="82"/>
      <c r="G1429" s="82"/>
      <c r="H1429" s="82"/>
      <c r="I1429" s="82"/>
      <c r="J1429" s="82"/>
      <c r="K1429" s="82"/>
      <c r="L1429" s="82"/>
      <c r="M1429" s="82"/>
      <c r="N1429" s="72"/>
    </row>
    <row r="1430" spans="1:14" ht="14.25" customHeight="1">
      <c r="A1430" s="149"/>
      <c r="B1430" s="188"/>
      <c r="C1430" s="182"/>
      <c r="D1430" s="79"/>
      <c r="E1430" s="82"/>
      <c r="F1430" s="82"/>
      <c r="G1430" s="82"/>
      <c r="H1430" s="82"/>
      <c r="I1430" s="82"/>
      <c r="J1430" s="82"/>
      <c r="K1430" s="82"/>
      <c r="L1430" s="82"/>
      <c r="M1430" s="82"/>
      <c r="N1430" s="72"/>
    </row>
    <row r="1431" spans="1:14" ht="14.25" customHeight="1">
      <c r="A1431" s="149"/>
      <c r="B1431" s="188"/>
      <c r="C1431" s="182"/>
      <c r="D1431" s="79"/>
      <c r="E1431" s="82"/>
      <c r="F1431" s="82"/>
      <c r="G1431" s="82"/>
      <c r="H1431" s="82"/>
      <c r="I1431" s="82"/>
      <c r="J1431" s="82"/>
      <c r="K1431" s="82"/>
      <c r="L1431" s="82"/>
      <c r="M1431" s="82"/>
      <c r="N1431" s="72"/>
    </row>
    <row r="1432" spans="1:14" ht="14.25" customHeight="1">
      <c r="A1432" s="149"/>
      <c r="B1432" s="188"/>
      <c r="C1432" s="182"/>
      <c r="D1432" s="79"/>
      <c r="E1432" s="82"/>
      <c r="F1432" s="82"/>
      <c r="G1432" s="82"/>
      <c r="H1432" s="82"/>
      <c r="I1432" s="82"/>
      <c r="J1432" s="82"/>
      <c r="K1432" s="82"/>
      <c r="L1432" s="82"/>
      <c r="M1432" s="82"/>
      <c r="N1432" s="72"/>
    </row>
    <row r="1433" spans="1:14" ht="14.25" customHeight="1">
      <c r="A1433" s="149"/>
      <c r="B1433" s="188"/>
      <c r="C1433" s="182"/>
      <c r="D1433" s="79"/>
      <c r="E1433" s="82"/>
      <c r="F1433" s="82"/>
      <c r="G1433" s="82"/>
      <c r="H1433" s="82"/>
      <c r="I1433" s="82"/>
      <c r="J1433" s="82"/>
      <c r="K1433" s="82"/>
      <c r="L1433" s="82"/>
      <c r="M1433" s="82"/>
      <c r="N1433" s="72"/>
    </row>
    <row r="1434" spans="1:14" ht="14.25" customHeight="1">
      <c r="A1434" s="149"/>
      <c r="B1434" s="188"/>
      <c r="C1434" s="182"/>
      <c r="D1434" s="79"/>
      <c r="E1434" s="82"/>
      <c r="F1434" s="82"/>
      <c r="G1434" s="82"/>
      <c r="H1434" s="82"/>
      <c r="I1434" s="82"/>
      <c r="J1434" s="82"/>
      <c r="K1434" s="82"/>
      <c r="L1434" s="82"/>
      <c r="M1434" s="82"/>
      <c r="N1434" s="72"/>
    </row>
    <row r="1435" spans="1:14" ht="14.25" customHeight="1">
      <c r="A1435" s="149"/>
      <c r="B1435" s="188"/>
      <c r="C1435" s="182"/>
      <c r="D1435" s="79"/>
      <c r="E1435" s="82"/>
      <c r="F1435" s="82"/>
      <c r="G1435" s="82"/>
      <c r="H1435" s="82"/>
      <c r="I1435" s="82"/>
      <c r="J1435" s="82"/>
      <c r="K1435" s="82"/>
      <c r="L1435" s="82"/>
      <c r="M1435" s="82"/>
      <c r="N1435" s="72"/>
    </row>
    <row r="1436" spans="1:14" ht="14.25" customHeight="1">
      <c r="A1436" s="149"/>
      <c r="B1436" s="188"/>
      <c r="C1436" s="182"/>
      <c r="D1436" s="79"/>
      <c r="E1436" s="82"/>
      <c r="F1436" s="82"/>
      <c r="G1436" s="82"/>
      <c r="H1436" s="82"/>
      <c r="I1436" s="82"/>
      <c r="J1436" s="82"/>
      <c r="K1436" s="82"/>
      <c r="L1436" s="82"/>
      <c r="M1436" s="82"/>
      <c r="N1436" s="72"/>
    </row>
    <row r="1437" spans="1:14" ht="14.25" customHeight="1">
      <c r="A1437" s="149"/>
      <c r="B1437" s="188"/>
      <c r="C1437" s="182"/>
      <c r="D1437" s="79"/>
      <c r="E1437" s="82"/>
      <c r="F1437" s="82"/>
      <c r="G1437" s="82"/>
      <c r="H1437" s="82"/>
      <c r="I1437" s="82"/>
      <c r="J1437" s="82"/>
      <c r="K1437" s="82"/>
      <c r="L1437" s="82"/>
      <c r="M1437" s="82"/>
      <c r="N1437" s="72"/>
    </row>
    <row r="1438" spans="1:14" ht="14.25" customHeight="1">
      <c r="A1438" s="149"/>
      <c r="B1438" s="188"/>
      <c r="C1438" s="182"/>
      <c r="D1438" s="79"/>
      <c r="E1438" s="82"/>
      <c r="F1438" s="82"/>
      <c r="G1438" s="82"/>
      <c r="H1438" s="82"/>
      <c r="I1438" s="82"/>
      <c r="J1438" s="82"/>
      <c r="K1438" s="82"/>
      <c r="L1438" s="82"/>
      <c r="M1438" s="82"/>
      <c r="N1438" s="72"/>
    </row>
    <row r="1439" spans="1:14" ht="14.25" customHeight="1">
      <c r="A1439" s="149"/>
      <c r="B1439" s="188"/>
      <c r="C1439" s="182"/>
      <c r="D1439" s="79"/>
      <c r="E1439" s="82"/>
      <c r="F1439" s="82"/>
      <c r="G1439" s="82"/>
      <c r="H1439" s="82"/>
      <c r="I1439" s="82"/>
      <c r="J1439" s="82"/>
      <c r="K1439" s="82"/>
      <c r="L1439" s="82"/>
      <c r="M1439" s="82"/>
      <c r="N1439" s="72"/>
    </row>
    <row r="1440" spans="1:14" ht="14.25" customHeight="1">
      <c r="A1440" s="149"/>
      <c r="B1440" s="188"/>
      <c r="C1440" s="182"/>
      <c r="D1440" s="79"/>
      <c r="E1440" s="82"/>
      <c r="F1440" s="82"/>
      <c r="G1440" s="82"/>
      <c r="H1440" s="82"/>
      <c r="I1440" s="82"/>
      <c r="J1440" s="82"/>
      <c r="K1440" s="82"/>
      <c r="L1440" s="82"/>
      <c r="M1440" s="82"/>
      <c r="N1440" s="72"/>
    </row>
    <row r="1441" spans="1:14" ht="14.25" customHeight="1">
      <c r="A1441" s="149"/>
      <c r="B1441" s="188"/>
      <c r="C1441" s="182"/>
      <c r="D1441" s="79"/>
      <c r="E1441" s="82"/>
      <c r="F1441" s="82"/>
      <c r="G1441" s="82"/>
      <c r="H1441" s="82"/>
      <c r="I1441" s="82"/>
      <c r="J1441" s="82"/>
      <c r="K1441" s="82"/>
      <c r="L1441" s="82"/>
      <c r="M1441" s="82"/>
      <c r="N1441" s="72"/>
    </row>
    <row r="1442" spans="1:14" ht="14.25" customHeight="1">
      <c r="A1442" s="149"/>
      <c r="B1442" s="188"/>
      <c r="C1442" s="182"/>
      <c r="D1442" s="79"/>
      <c r="E1442" s="82"/>
      <c r="F1442" s="82"/>
      <c r="G1442" s="82"/>
      <c r="H1442" s="82"/>
      <c r="I1442" s="82"/>
      <c r="J1442" s="82"/>
      <c r="K1442" s="82"/>
      <c r="L1442" s="82"/>
      <c r="M1442" s="82"/>
      <c r="N1442" s="72"/>
    </row>
    <row r="1443" spans="1:14" ht="14.25" customHeight="1">
      <c r="A1443" s="149"/>
      <c r="B1443" s="188"/>
      <c r="C1443" s="182"/>
      <c r="D1443" s="79"/>
      <c r="E1443" s="82"/>
      <c r="F1443" s="82"/>
      <c r="G1443" s="82"/>
      <c r="H1443" s="82"/>
      <c r="I1443" s="82"/>
      <c r="J1443" s="82"/>
      <c r="K1443" s="82"/>
      <c r="L1443" s="82"/>
      <c r="M1443" s="82"/>
      <c r="N1443" s="72"/>
    </row>
    <row r="1444" spans="1:14" ht="14.25" customHeight="1">
      <c r="A1444" s="149"/>
      <c r="B1444" s="188"/>
      <c r="C1444" s="182"/>
      <c r="D1444" s="79"/>
      <c r="E1444" s="82"/>
      <c r="F1444" s="82"/>
      <c r="G1444" s="82"/>
      <c r="H1444" s="82"/>
      <c r="I1444" s="82"/>
      <c r="J1444" s="82"/>
      <c r="K1444" s="82"/>
      <c r="L1444" s="82"/>
      <c r="M1444" s="82"/>
      <c r="N1444" s="72"/>
    </row>
    <row r="1445" spans="1:14" ht="14.25" customHeight="1">
      <c r="A1445" s="149"/>
      <c r="B1445" s="188"/>
      <c r="C1445" s="182"/>
      <c r="D1445" s="79"/>
      <c r="E1445" s="82"/>
      <c r="F1445" s="82"/>
      <c r="G1445" s="82"/>
      <c r="H1445" s="82"/>
      <c r="I1445" s="82"/>
      <c r="J1445" s="82"/>
      <c r="K1445" s="82"/>
      <c r="L1445" s="82"/>
      <c r="M1445" s="82"/>
      <c r="N1445" s="72"/>
    </row>
    <row r="1446" spans="1:14" ht="14.25" customHeight="1">
      <c r="A1446" s="149"/>
      <c r="B1446" s="188"/>
      <c r="C1446" s="182"/>
      <c r="D1446" s="79"/>
      <c r="E1446" s="82"/>
      <c r="F1446" s="82"/>
      <c r="G1446" s="82"/>
      <c r="H1446" s="82"/>
      <c r="I1446" s="82"/>
      <c r="J1446" s="82"/>
      <c r="K1446" s="82"/>
      <c r="L1446" s="82"/>
      <c r="M1446" s="82"/>
      <c r="N1446" s="72"/>
    </row>
    <row r="1447" spans="1:14" ht="14.25" customHeight="1">
      <c r="A1447" s="149"/>
      <c r="B1447" s="188"/>
      <c r="C1447" s="182"/>
      <c r="D1447" s="79"/>
      <c r="E1447" s="82"/>
      <c r="F1447" s="82"/>
      <c r="G1447" s="82"/>
      <c r="H1447" s="82"/>
      <c r="I1447" s="82"/>
      <c r="J1447" s="82"/>
      <c r="K1447" s="82"/>
      <c r="L1447" s="82"/>
      <c r="M1447" s="82"/>
      <c r="N1447" s="72"/>
    </row>
    <row r="1448" spans="1:14" ht="14.25" customHeight="1">
      <c r="A1448" s="149"/>
      <c r="B1448" s="188"/>
      <c r="C1448" s="182"/>
      <c r="D1448" s="79"/>
      <c r="E1448" s="82"/>
      <c r="F1448" s="82"/>
      <c r="G1448" s="82"/>
      <c r="H1448" s="82"/>
      <c r="I1448" s="82"/>
      <c r="J1448" s="82"/>
      <c r="K1448" s="82"/>
      <c r="L1448" s="82"/>
      <c r="M1448" s="82"/>
      <c r="N1448" s="72"/>
    </row>
    <row r="1449" spans="1:14" ht="14.25" customHeight="1">
      <c r="A1449" s="149"/>
      <c r="B1449" s="188"/>
      <c r="C1449" s="182"/>
      <c r="D1449" s="79"/>
      <c r="E1449" s="82"/>
      <c r="F1449" s="82"/>
      <c r="G1449" s="82"/>
      <c r="H1449" s="82"/>
      <c r="I1449" s="82"/>
      <c r="J1449" s="82"/>
      <c r="K1449" s="82"/>
      <c r="L1449" s="82"/>
      <c r="M1449" s="82"/>
      <c r="N1449" s="72"/>
    </row>
    <row r="1450" spans="1:14" ht="14.25" customHeight="1">
      <c r="A1450" s="149"/>
      <c r="B1450" s="188"/>
      <c r="C1450" s="182"/>
      <c r="D1450" s="79"/>
      <c r="E1450" s="82"/>
      <c r="F1450" s="82"/>
      <c r="G1450" s="82"/>
      <c r="H1450" s="82"/>
      <c r="I1450" s="82"/>
      <c r="J1450" s="82"/>
      <c r="K1450" s="82"/>
      <c r="L1450" s="82"/>
      <c r="M1450" s="82"/>
      <c r="N1450" s="72"/>
    </row>
    <row r="1451" spans="1:14" ht="14.25" customHeight="1">
      <c r="A1451" s="149"/>
      <c r="B1451" s="188"/>
      <c r="C1451" s="182"/>
      <c r="D1451" s="79"/>
      <c r="E1451" s="82"/>
      <c r="F1451" s="82"/>
      <c r="G1451" s="82"/>
      <c r="H1451" s="82"/>
      <c r="I1451" s="82"/>
      <c r="J1451" s="82"/>
      <c r="K1451" s="82"/>
      <c r="L1451" s="82"/>
      <c r="M1451" s="82"/>
      <c r="N1451" s="72"/>
    </row>
    <row r="1452" spans="1:14" ht="14.25" customHeight="1">
      <c r="A1452" s="149"/>
      <c r="B1452" s="188"/>
      <c r="C1452" s="182"/>
      <c r="D1452" s="79"/>
      <c r="E1452" s="82"/>
      <c r="F1452" s="82"/>
      <c r="G1452" s="82"/>
      <c r="H1452" s="82"/>
      <c r="I1452" s="82"/>
      <c r="J1452" s="82"/>
      <c r="K1452" s="82"/>
      <c r="L1452" s="82"/>
      <c r="M1452" s="82"/>
      <c r="N1452" s="72"/>
    </row>
    <row r="1453" spans="1:14" ht="14.25" customHeight="1">
      <c r="A1453" s="149"/>
      <c r="B1453" s="188"/>
      <c r="C1453" s="182"/>
      <c r="D1453" s="79"/>
      <c r="E1453" s="82"/>
      <c r="F1453" s="82"/>
      <c r="G1453" s="82"/>
      <c r="H1453" s="82"/>
      <c r="I1453" s="82"/>
      <c r="J1453" s="82"/>
      <c r="K1453" s="82"/>
      <c r="L1453" s="82"/>
      <c r="M1453" s="82"/>
      <c r="N1453" s="72"/>
    </row>
    <row r="1454" spans="1:14" ht="14.25" customHeight="1">
      <c r="A1454" s="149"/>
      <c r="B1454" s="188"/>
      <c r="C1454" s="182"/>
      <c r="D1454" s="79"/>
      <c r="E1454" s="82"/>
      <c r="F1454" s="82"/>
      <c r="G1454" s="82"/>
      <c r="H1454" s="82"/>
      <c r="I1454" s="82"/>
      <c r="J1454" s="82"/>
      <c r="K1454" s="82"/>
      <c r="L1454" s="82"/>
      <c r="M1454" s="82"/>
      <c r="N1454" s="72"/>
    </row>
    <row r="1455" spans="1:14" ht="14.25" customHeight="1">
      <c r="A1455" s="149"/>
      <c r="B1455" s="188"/>
      <c r="C1455" s="182"/>
      <c r="D1455" s="79"/>
      <c r="E1455" s="82"/>
      <c r="F1455" s="82"/>
      <c r="G1455" s="82"/>
      <c r="H1455" s="82"/>
      <c r="I1455" s="82"/>
      <c r="J1455" s="82"/>
      <c r="K1455" s="82"/>
      <c r="L1455" s="82"/>
      <c r="M1455" s="82"/>
      <c r="N1455" s="72"/>
    </row>
    <row r="1456" spans="1:14" ht="14.25" customHeight="1">
      <c r="A1456" s="149"/>
      <c r="B1456" s="188"/>
      <c r="C1456" s="182"/>
      <c r="D1456" s="79"/>
      <c r="E1456" s="82"/>
      <c r="F1456" s="82"/>
      <c r="G1456" s="82"/>
      <c r="H1456" s="82"/>
      <c r="I1456" s="82"/>
      <c r="J1456" s="82"/>
      <c r="K1456" s="82"/>
      <c r="L1456" s="82"/>
      <c r="M1456" s="82"/>
      <c r="N1456" s="72"/>
    </row>
    <row r="1457" spans="1:14" ht="14.25" customHeight="1">
      <c r="A1457" s="149"/>
      <c r="B1457" s="188"/>
      <c r="C1457" s="182"/>
      <c r="D1457" s="79"/>
      <c r="E1457" s="82"/>
      <c r="F1457" s="82"/>
      <c r="G1457" s="82"/>
      <c r="H1457" s="82"/>
      <c r="I1457" s="82"/>
      <c r="J1457" s="82"/>
      <c r="K1457" s="82"/>
      <c r="L1457" s="82"/>
      <c r="M1457" s="82"/>
      <c r="N1457" s="72"/>
    </row>
    <row r="1458" spans="1:14" ht="14.25" customHeight="1">
      <c r="A1458" s="149"/>
      <c r="B1458" s="188"/>
      <c r="C1458" s="182"/>
      <c r="D1458" s="79"/>
      <c r="E1458" s="82"/>
      <c r="F1458" s="82"/>
      <c r="G1458" s="82"/>
      <c r="H1458" s="82"/>
      <c r="I1458" s="82"/>
      <c r="J1458" s="82"/>
      <c r="K1458" s="82"/>
      <c r="L1458" s="82"/>
      <c r="M1458" s="82"/>
      <c r="N1458" s="72"/>
    </row>
    <row r="1459" spans="1:14" ht="14.25" customHeight="1">
      <c r="A1459" s="149"/>
      <c r="B1459" s="188"/>
      <c r="C1459" s="182"/>
      <c r="D1459" s="79"/>
      <c r="E1459" s="82"/>
      <c r="F1459" s="82"/>
      <c r="G1459" s="82"/>
      <c r="H1459" s="82"/>
      <c r="I1459" s="82"/>
      <c r="J1459" s="82"/>
      <c r="K1459" s="82"/>
      <c r="L1459" s="82"/>
      <c r="M1459" s="82"/>
      <c r="N1459" s="72"/>
    </row>
    <row r="1460" spans="1:14" ht="14.25" customHeight="1">
      <c r="A1460" s="149"/>
      <c r="B1460" s="188"/>
      <c r="C1460" s="182"/>
      <c r="D1460" s="79"/>
      <c r="E1460" s="82"/>
      <c r="F1460" s="82"/>
      <c r="G1460" s="82"/>
      <c r="H1460" s="82"/>
      <c r="I1460" s="82"/>
      <c r="J1460" s="82"/>
      <c r="K1460" s="82"/>
      <c r="L1460" s="82"/>
      <c r="M1460" s="82"/>
      <c r="N1460" s="72"/>
    </row>
    <row r="1461" spans="1:14" ht="14.25" customHeight="1">
      <c r="A1461" s="149"/>
      <c r="B1461" s="188"/>
      <c r="C1461" s="182"/>
      <c r="D1461" s="79"/>
      <c r="E1461" s="82"/>
      <c r="F1461" s="82"/>
      <c r="G1461" s="82"/>
      <c r="H1461" s="82"/>
      <c r="I1461" s="82"/>
      <c r="J1461" s="82"/>
      <c r="K1461" s="82"/>
      <c r="L1461" s="82"/>
      <c r="M1461" s="82"/>
      <c r="N1461" s="72"/>
    </row>
    <row r="1462" spans="1:14" ht="14.25" customHeight="1">
      <c r="A1462" s="149"/>
      <c r="B1462" s="188"/>
      <c r="C1462" s="182"/>
      <c r="D1462" s="79"/>
      <c r="E1462" s="82"/>
      <c r="F1462" s="82"/>
      <c r="G1462" s="82"/>
      <c r="H1462" s="82"/>
      <c r="I1462" s="82"/>
      <c r="J1462" s="82"/>
      <c r="K1462" s="82"/>
      <c r="L1462" s="82"/>
      <c r="M1462" s="82"/>
      <c r="N1462" s="72"/>
    </row>
    <row r="1463" spans="1:14" ht="14.25" customHeight="1">
      <c r="A1463" s="149"/>
      <c r="B1463" s="188"/>
      <c r="C1463" s="182"/>
      <c r="D1463" s="79"/>
      <c r="E1463" s="82"/>
      <c r="F1463" s="82"/>
      <c r="G1463" s="82"/>
      <c r="H1463" s="82"/>
      <c r="I1463" s="82"/>
      <c r="J1463" s="82"/>
      <c r="K1463" s="82"/>
      <c r="L1463" s="82"/>
      <c r="M1463" s="82"/>
      <c r="N1463" s="72"/>
    </row>
    <row r="1464" spans="1:14" ht="14.25" customHeight="1">
      <c r="A1464" s="149"/>
      <c r="B1464" s="188"/>
      <c r="C1464" s="182"/>
      <c r="D1464" s="79"/>
      <c r="E1464" s="82"/>
      <c r="F1464" s="82"/>
      <c r="G1464" s="82"/>
      <c r="H1464" s="82"/>
      <c r="I1464" s="82"/>
      <c r="J1464" s="82"/>
      <c r="K1464" s="82"/>
      <c r="L1464" s="82"/>
      <c r="M1464" s="82"/>
      <c r="N1464" s="72"/>
    </row>
    <row r="1465" spans="1:14" ht="14.25" customHeight="1">
      <c r="A1465" s="149"/>
      <c r="B1465" s="188"/>
      <c r="C1465" s="182"/>
      <c r="D1465" s="79"/>
      <c r="E1465" s="82"/>
      <c r="F1465" s="82"/>
      <c r="G1465" s="82"/>
      <c r="H1465" s="82"/>
      <c r="I1465" s="82"/>
      <c r="J1465" s="82"/>
      <c r="K1465" s="82"/>
      <c r="L1465" s="82"/>
      <c r="M1465" s="82"/>
      <c r="N1465" s="72"/>
    </row>
    <row r="1466" spans="1:14" ht="14.25" customHeight="1">
      <c r="A1466" s="149"/>
      <c r="B1466" s="188"/>
      <c r="C1466" s="182"/>
      <c r="D1466" s="79"/>
      <c r="E1466" s="82"/>
      <c r="F1466" s="82"/>
      <c r="G1466" s="82"/>
      <c r="H1466" s="82"/>
      <c r="I1466" s="82"/>
      <c r="J1466" s="82"/>
      <c r="K1466" s="82"/>
      <c r="L1466" s="82"/>
      <c r="M1466" s="82"/>
      <c r="N1466" s="72"/>
    </row>
    <row r="1467" spans="1:14" ht="14.25" customHeight="1">
      <c r="A1467" s="149"/>
      <c r="B1467" s="188"/>
      <c r="C1467" s="182"/>
      <c r="D1467" s="79"/>
      <c r="E1467" s="82"/>
      <c r="F1467" s="82"/>
      <c r="G1467" s="82"/>
      <c r="H1467" s="82"/>
      <c r="I1467" s="82"/>
      <c r="J1467" s="82"/>
      <c r="K1467" s="82"/>
      <c r="L1467" s="82"/>
      <c r="M1467" s="82"/>
      <c r="N1467" s="72"/>
    </row>
    <row r="1468" spans="1:14" ht="14.25" customHeight="1">
      <c r="A1468" s="149"/>
      <c r="B1468" s="188"/>
      <c r="C1468" s="182"/>
      <c r="D1468" s="79"/>
      <c r="E1468" s="82"/>
      <c r="F1468" s="82"/>
      <c r="G1468" s="82"/>
      <c r="H1468" s="82"/>
      <c r="I1468" s="82"/>
      <c r="J1468" s="82"/>
      <c r="K1468" s="82"/>
      <c r="L1468" s="82"/>
      <c r="M1468" s="82"/>
      <c r="N1468" s="72"/>
    </row>
    <row r="1469" spans="1:14" ht="14.25" customHeight="1">
      <c r="A1469" s="149"/>
      <c r="B1469" s="188"/>
      <c r="C1469" s="182"/>
      <c r="D1469" s="79"/>
      <c r="E1469" s="82"/>
      <c r="F1469" s="82"/>
      <c r="G1469" s="82"/>
      <c r="H1469" s="82"/>
      <c r="I1469" s="82"/>
      <c r="J1469" s="82"/>
      <c r="K1469" s="82"/>
      <c r="L1469" s="82"/>
      <c r="M1469" s="82"/>
      <c r="N1469" s="72"/>
    </row>
    <row r="1470" spans="1:14" ht="14.25" customHeight="1">
      <c r="A1470" s="149"/>
      <c r="B1470" s="188"/>
      <c r="C1470" s="182"/>
      <c r="D1470" s="79"/>
      <c r="E1470" s="82"/>
      <c r="F1470" s="82"/>
      <c r="G1470" s="82"/>
      <c r="H1470" s="82"/>
      <c r="I1470" s="82"/>
      <c r="J1470" s="82"/>
      <c r="K1470" s="82"/>
      <c r="L1470" s="82"/>
      <c r="M1470" s="82"/>
      <c r="N1470" s="72"/>
    </row>
    <row r="1471" spans="1:14" ht="14.25" customHeight="1">
      <c r="A1471" s="149"/>
      <c r="B1471" s="188"/>
      <c r="C1471" s="182"/>
      <c r="D1471" s="79"/>
      <c r="E1471" s="82"/>
      <c r="F1471" s="82"/>
      <c r="G1471" s="82"/>
      <c r="H1471" s="82"/>
      <c r="I1471" s="82"/>
      <c r="J1471" s="82"/>
      <c r="K1471" s="82"/>
      <c r="L1471" s="82"/>
      <c r="M1471" s="82"/>
      <c r="N1471" s="72"/>
    </row>
    <row r="1472" spans="1:14" ht="14.25" customHeight="1">
      <c r="A1472" s="149"/>
      <c r="B1472" s="188"/>
      <c r="C1472" s="182"/>
      <c r="D1472" s="79"/>
      <c r="E1472" s="82"/>
      <c r="F1472" s="82"/>
      <c r="G1472" s="82"/>
      <c r="H1472" s="82"/>
      <c r="I1472" s="82"/>
      <c r="J1472" s="82"/>
      <c r="K1472" s="82"/>
      <c r="L1472" s="82"/>
      <c r="M1472" s="82"/>
      <c r="N1472" s="72"/>
    </row>
    <row r="1473" spans="1:14" ht="14.25" customHeight="1">
      <c r="A1473" s="149"/>
      <c r="B1473" s="188"/>
      <c r="C1473" s="182"/>
      <c r="D1473" s="79"/>
      <c r="E1473" s="82"/>
      <c r="F1473" s="82"/>
      <c r="G1473" s="82"/>
      <c r="H1473" s="82"/>
      <c r="I1473" s="82"/>
      <c r="J1473" s="82"/>
      <c r="K1473" s="82"/>
      <c r="L1473" s="82"/>
      <c r="M1473" s="82"/>
      <c r="N1473" s="72"/>
    </row>
    <row r="1474" spans="1:14" ht="14.25" customHeight="1">
      <c r="A1474" s="149"/>
      <c r="B1474" s="188"/>
      <c r="C1474" s="182"/>
      <c r="D1474" s="79"/>
      <c r="E1474" s="82"/>
      <c r="F1474" s="82"/>
      <c r="G1474" s="82"/>
      <c r="H1474" s="82"/>
      <c r="I1474" s="82"/>
      <c r="J1474" s="82"/>
      <c r="K1474" s="82"/>
      <c r="L1474" s="82"/>
      <c r="M1474" s="82"/>
      <c r="N1474" s="72"/>
    </row>
    <row r="1475" spans="1:14" ht="14.25" customHeight="1">
      <c r="A1475" s="149"/>
      <c r="B1475" s="188"/>
      <c r="C1475" s="182"/>
      <c r="D1475" s="79"/>
      <c r="E1475" s="82"/>
      <c r="F1475" s="82"/>
      <c r="G1475" s="82"/>
      <c r="H1475" s="82"/>
      <c r="I1475" s="82"/>
      <c r="J1475" s="82"/>
      <c r="K1475" s="82"/>
      <c r="L1475" s="82"/>
      <c r="M1475" s="82"/>
      <c r="N1475" s="72"/>
    </row>
    <row r="1476" spans="1:14" ht="14.25" customHeight="1">
      <c r="A1476" s="149"/>
      <c r="B1476" s="188"/>
      <c r="C1476" s="182"/>
      <c r="D1476" s="79"/>
      <c r="E1476" s="82"/>
      <c r="F1476" s="82"/>
      <c r="G1476" s="82"/>
      <c r="H1476" s="82"/>
      <c r="I1476" s="82"/>
      <c r="J1476" s="82"/>
      <c r="K1476" s="82"/>
      <c r="L1476" s="82"/>
      <c r="M1476" s="82"/>
      <c r="N1476" s="72"/>
    </row>
    <row r="1477" spans="1:14" ht="14.25" customHeight="1">
      <c r="A1477" s="149"/>
      <c r="B1477" s="188"/>
      <c r="C1477" s="182"/>
      <c r="D1477" s="79"/>
      <c r="E1477" s="82"/>
      <c r="F1477" s="82"/>
      <c r="G1477" s="82"/>
      <c r="H1477" s="82"/>
      <c r="I1477" s="82"/>
      <c r="J1477" s="82"/>
      <c r="K1477" s="82"/>
      <c r="L1477" s="82"/>
      <c r="M1477" s="82"/>
      <c r="N1477" s="72"/>
    </row>
    <row r="1478" spans="1:14" ht="14.25" customHeight="1">
      <c r="A1478" s="149"/>
      <c r="B1478" s="188"/>
      <c r="C1478" s="182"/>
      <c r="D1478" s="79"/>
      <c r="E1478" s="82"/>
      <c r="F1478" s="82"/>
      <c r="G1478" s="82"/>
      <c r="H1478" s="82"/>
      <c r="I1478" s="82"/>
      <c r="J1478" s="82"/>
      <c r="K1478" s="82"/>
      <c r="L1478" s="82"/>
      <c r="M1478" s="82"/>
      <c r="N1478" s="72"/>
    </row>
    <row r="1479" spans="1:14" ht="14.25" customHeight="1">
      <c r="A1479" s="149"/>
      <c r="B1479" s="188"/>
      <c r="C1479" s="182"/>
      <c r="D1479" s="79"/>
      <c r="E1479" s="82"/>
      <c r="F1479" s="82"/>
      <c r="G1479" s="82"/>
      <c r="H1479" s="82"/>
      <c r="I1479" s="82"/>
      <c r="J1479" s="82"/>
      <c r="K1479" s="82"/>
      <c r="L1479" s="82"/>
      <c r="M1479" s="82"/>
      <c r="N1479" s="72"/>
    </row>
    <row r="1480" spans="1:14" ht="14.25" customHeight="1">
      <c r="A1480" s="149"/>
      <c r="B1480" s="188"/>
      <c r="C1480" s="182"/>
      <c r="D1480" s="79"/>
      <c r="E1480" s="82"/>
      <c r="F1480" s="82"/>
      <c r="G1480" s="82"/>
      <c r="H1480" s="82"/>
      <c r="I1480" s="82"/>
      <c r="J1480" s="82"/>
      <c r="K1480" s="82"/>
      <c r="L1480" s="82"/>
      <c r="M1480" s="82"/>
      <c r="N1480" s="72"/>
    </row>
    <row r="1481" spans="1:14" ht="14.25" customHeight="1">
      <c r="A1481" s="149"/>
      <c r="B1481" s="188"/>
      <c r="C1481" s="182"/>
      <c r="D1481" s="79"/>
      <c r="E1481" s="82"/>
      <c r="F1481" s="82"/>
      <c r="G1481" s="82"/>
      <c r="H1481" s="82"/>
      <c r="I1481" s="82"/>
      <c r="J1481" s="82"/>
      <c r="K1481" s="82"/>
      <c r="L1481" s="82"/>
      <c r="M1481" s="82"/>
      <c r="N1481" s="72"/>
    </row>
    <row r="1482" spans="1:14" ht="14.25" customHeight="1">
      <c r="A1482" s="149"/>
      <c r="B1482" s="188"/>
      <c r="C1482" s="182"/>
      <c r="D1482" s="79"/>
      <c r="E1482" s="82"/>
      <c r="F1482" s="82"/>
      <c r="G1482" s="82"/>
      <c r="H1482" s="82"/>
      <c r="I1482" s="82"/>
      <c r="J1482" s="82"/>
      <c r="K1482" s="82"/>
      <c r="L1482" s="82"/>
      <c r="M1482" s="82"/>
      <c r="N1482" s="72"/>
    </row>
    <row r="1483" spans="1:14" ht="14.25" customHeight="1">
      <c r="A1483" s="149"/>
      <c r="B1483" s="188"/>
      <c r="C1483" s="182"/>
      <c r="D1483" s="79"/>
      <c r="E1483" s="82"/>
      <c r="F1483" s="82"/>
      <c r="G1483" s="82"/>
      <c r="H1483" s="82"/>
      <c r="I1483" s="82"/>
      <c r="J1483" s="82"/>
      <c r="K1483" s="82"/>
      <c r="L1483" s="82"/>
      <c r="M1483" s="82"/>
      <c r="N1483" s="72"/>
    </row>
    <row r="1484" spans="1:14" ht="14.25" customHeight="1">
      <c r="A1484" s="149"/>
      <c r="B1484" s="188"/>
      <c r="C1484" s="182"/>
      <c r="D1484" s="79"/>
      <c r="E1484" s="82"/>
      <c r="F1484" s="82"/>
      <c r="G1484" s="82"/>
      <c r="H1484" s="82"/>
      <c r="I1484" s="82"/>
      <c r="J1484" s="82"/>
      <c r="K1484" s="82"/>
      <c r="L1484" s="82"/>
      <c r="M1484" s="82"/>
      <c r="N1484" s="72"/>
    </row>
    <row r="1485" spans="1:14" ht="14.25" customHeight="1">
      <c r="A1485" s="149"/>
      <c r="B1485" s="188"/>
      <c r="C1485" s="182"/>
      <c r="D1485" s="79"/>
      <c r="E1485" s="82"/>
      <c r="F1485" s="82"/>
      <c r="G1485" s="82"/>
      <c r="H1485" s="82"/>
      <c r="I1485" s="82"/>
      <c r="J1485" s="82"/>
      <c r="K1485" s="82"/>
      <c r="L1485" s="82"/>
      <c r="M1485" s="82"/>
      <c r="N1485" s="72"/>
    </row>
    <row r="1486" spans="1:14" ht="14.25" customHeight="1">
      <c r="A1486" s="149"/>
      <c r="B1486" s="188"/>
      <c r="C1486" s="182"/>
      <c r="D1486" s="79"/>
      <c r="E1486" s="82"/>
      <c r="F1486" s="82"/>
      <c r="G1486" s="82"/>
      <c r="H1486" s="82"/>
      <c r="I1486" s="82"/>
      <c r="J1486" s="82"/>
      <c r="K1486" s="82"/>
      <c r="L1486" s="82"/>
      <c r="M1486" s="82"/>
      <c r="N1486" s="72"/>
    </row>
    <row r="1487" spans="1:14" ht="14.25" customHeight="1">
      <c r="A1487" s="149"/>
      <c r="B1487" s="188"/>
      <c r="C1487" s="182"/>
      <c r="D1487" s="79"/>
      <c r="E1487" s="82"/>
      <c r="F1487" s="82"/>
      <c r="G1487" s="82"/>
      <c r="H1487" s="82"/>
      <c r="I1487" s="82"/>
      <c r="J1487" s="82"/>
      <c r="K1487" s="82"/>
      <c r="L1487" s="82"/>
      <c r="M1487" s="82"/>
      <c r="N1487" s="72"/>
    </row>
    <row r="1488" spans="1:14" ht="14.25" customHeight="1">
      <c r="A1488" s="149"/>
      <c r="B1488" s="188"/>
      <c r="C1488" s="182"/>
      <c r="D1488" s="79"/>
      <c r="E1488" s="82"/>
      <c r="F1488" s="82"/>
      <c r="G1488" s="82"/>
      <c r="H1488" s="82"/>
      <c r="I1488" s="82"/>
      <c r="J1488" s="82"/>
      <c r="K1488" s="82"/>
      <c r="L1488" s="82"/>
      <c r="M1488" s="82"/>
      <c r="N1488" s="72"/>
    </row>
    <row r="1489" spans="1:14" ht="14.25" customHeight="1">
      <c r="A1489" s="149"/>
      <c r="B1489" s="188"/>
      <c r="C1489" s="182"/>
      <c r="D1489" s="79"/>
      <c r="E1489" s="82"/>
      <c r="F1489" s="82"/>
      <c r="G1489" s="82"/>
      <c r="H1489" s="82"/>
      <c r="I1489" s="82"/>
      <c r="J1489" s="82"/>
      <c r="K1489" s="82"/>
      <c r="L1489" s="82"/>
      <c r="M1489" s="82"/>
      <c r="N1489" s="72"/>
    </row>
    <row r="1490" spans="1:14" ht="14.25" customHeight="1">
      <c r="A1490" s="149"/>
      <c r="B1490" s="188"/>
      <c r="C1490" s="182"/>
      <c r="D1490" s="79"/>
      <c r="E1490" s="82"/>
      <c r="F1490" s="82"/>
      <c r="G1490" s="82"/>
      <c r="H1490" s="82"/>
      <c r="I1490" s="82"/>
      <c r="J1490" s="82"/>
      <c r="K1490" s="82"/>
      <c r="L1490" s="82"/>
      <c r="M1490" s="82"/>
      <c r="N1490" s="72"/>
    </row>
    <row r="1491" spans="1:14" ht="14.25" customHeight="1">
      <c r="A1491" s="149"/>
      <c r="B1491" s="188"/>
      <c r="C1491" s="182"/>
      <c r="D1491" s="79"/>
      <c r="E1491" s="82"/>
      <c r="F1491" s="82"/>
      <c r="G1491" s="82"/>
      <c r="H1491" s="82"/>
      <c r="I1491" s="82"/>
      <c r="J1491" s="82"/>
      <c r="K1491" s="82"/>
      <c r="L1491" s="82"/>
      <c r="M1491" s="82"/>
      <c r="N1491" s="72"/>
    </row>
    <row r="1492" spans="1:14" ht="14.25" customHeight="1">
      <c r="A1492" s="149"/>
      <c r="B1492" s="188"/>
      <c r="C1492" s="182"/>
      <c r="D1492" s="79"/>
      <c r="E1492" s="82"/>
      <c r="F1492" s="82"/>
      <c r="G1492" s="82"/>
      <c r="H1492" s="82"/>
      <c r="I1492" s="82"/>
      <c r="J1492" s="82"/>
      <c r="K1492" s="82"/>
      <c r="L1492" s="82"/>
      <c r="M1492" s="82"/>
      <c r="N1492" s="72"/>
    </row>
    <row r="1493" spans="1:14" ht="14.25" customHeight="1">
      <c r="A1493" s="149"/>
      <c r="B1493" s="188"/>
      <c r="C1493" s="182"/>
      <c r="D1493" s="79"/>
      <c r="E1493" s="82"/>
      <c r="F1493" s="82"/>
      <c r="G1493" s="82"/>
      <c r="H1493" s="82"/>
      <c r="I1493" s="82"/>
      <c r="J1493" s="82"/>
      <c r="K1493" s="82"/>
      <c r="L1493" s="82"/>
      <c r="M1493" s="82"/>
      <c r="N1493" s="72"/>
    </row>
    <row r="1494" spans="1:14" ht="14.25" customHeight="1">
      <c r="A1494" s="149"/>
      <c r="B1494" s="188"/>
      <c r="C1494" s="182"/>
      <c r="D1494" s="79"/>
      <c r="E1494" s="82"/>
      <c r="F1494" s="82"/>
      <c r="G1494" s="82"/>
      <c r="H1494" s="82"/>
      <c r="I1494" s="82"/>
      <c r="J1494" s="82"/>
      <c r="K1494" s="82"/>
      <c r="L1494" s="82"/>
      <c r="M1494" s="82"/>
      <c r="N1494" s="72"/>
    </row>
    <row r="1495" spans="1:14" ht="14.25" customHeight="1">
      <c r="A1495" s="149"/>
      <c r="B1495" s="188"/>
      <c r="C1495" s="182"/>
      <c r="D1495" s="79"/>
      <c r="E1495" s="82"/>
      <c r="F1495" s="82"/>
      <c r="G1495" s="82"/>
      <c r="H1495" s="82"/>
      <c r="I1495" s="82"/>
      <c r="J1495" s="82"/>
      <c r="K1495" s="82"/>
      <c r="L1495" s="82"/>
      <c r="M1495" s="82"/>
      <c r="N1495" s="72"/>
    </row>
    <row r="1496" spans="1:14" ht="14.25" customHeight="1">
      <c r="A1496" s="149"/>
      <c r="B1496" s="188"/>
      <c r="C1496" s="182"/>
      <c r="D1496" s="79"/>
      <c r="E1496" s="82"/>
      <c r="F1496" s="82"/>
      <c r="G1496" s="82"/>
      <c r="H1496" s="82"/>
      <c r="I1496" s="82"/>
      <c r="J1496" s="82"/>
      <c r="K1496" s="82"/>
      <c r="L1496" s="82"/>
      <c r="M1496" s="82"/>
      <c r="N1496" s="72"/>
    </row>
    <row r="1497" spans="1:14" ht="14.25" customHeight="1">
      <c r="A1497" s="149"/>
      <c r="B1497" s="188"/>
      <c r="C1497" s="182"/>
      <c r="D1497" s="79"/>
      <c r="E1497" s="82"/>
      <c r="F1497" s="82"/>
      <c r="G1497" s="82"/>
      <c r="H1497" s="82"/>
      <c r="I1497" s="82"/>
      <c r="J1497" s="82"/>
      <c r="K1497" s="82"/>
      <c r="L1497" s="82"/>
      <c r="M1497" s="82"/>
      <c r="N1497" s="72"/>
    </row>
    <row r="1498" spans="1:14" ht="14.25" customHeight="1">
      <c r="A1498" s="149"/>
      <c r="B1498" s="188"/>
      <c r="C1498" s="182"/>
      <c r="D1498" s="79"/>
      <c r="E1498" s="82"/>
      <c r="F1498" s="82"/>
      <c r="G1498" s="82"/>
      <c r="H1498" s="82"/>
      <c r="I1498" s="82"/>
      <c r="J1498" s="82"/>
      <c r="K1498" s="82"/>
      <c r="L1498" s="82"/>
      <c r="M1498" s="82"/>
      <c r="N1498" s="72"/>
    </row>
    <row r="1499" spans="1:14" ht="14.25" customHeight="1">
      <c r="A1499" s="149"/>
      <c r="B1499" s="188"/>
      <c r="C1499" s="182"/>
      <c r="D1499" s="79"/>
      <c r="E1499" s="82"/>
      <c r="F1499" s="82"/>
      <c r="G1499" s="82"/>
      <c r="H1499" s="82"/>
      <c r="I1499" s="82"/>
      <c r="J1499" s="82"/>
      <c r="K1499" s="82"/>
      <c r="L1499" s="82"/>
      <c r="M1499" s="82"/>
      <c r="N1499" s="72"/>
    </row>
    <row r="1500" spans="1:14" ht="14.25" customHeight="1">
      <c r="A1500" s="149"/>
      <c r="B1500" s="188"/>
      <c r="C1500" s="182"/>
      <c r="D1500" s="79"/>
      <c r="E1500" s="82"/>
      <c r="F1500" s="82"/>
      <c r="G1500" s="82"/>
      <c r="H1500" s="82"/>
      <c r="I1500" s="82"/>
      <c r="J1500" s="82"/>
      <c r="K1500" s="82"/>
      <c r="L1500" s="82"/>
      <c r="M1500" s="82"/>
      <c r="N1500" s="72"/>
    </row>
    <row r="1501" spans="1:14" ht="14.25" customHeight="1">
      <c r="A1501" s="149"/>
      <c r="B1501" s="188"/>
      <c r="C1501" s="182"/>
      <c r="D1501" s="79"/>
      <c r="E1501" s="82"/>
      <c r="F1501" s="82"/>
      <c r="G1501" s="82"/>
      <c r="H1501" s="82"/>
      <c r="I1501" s="82"/>
      <c r="J1501" s="82"/>
      <c r="K1501" s="82"/>
      <c r="L1501" s="82"/>
      <c r="M1501" s="82"/>
      <c r="N1501" s="72"/>
    </row>
    <row r="1502" spans="1:14" ht="14.25" customHeight="1">
      <c r="A1502" s="149"/>
      <c r="B1502" s="188"/>
      <c r="C1502" s="182"/>
      <c r="D1502" s="79"/>
      <c r="E1502" s="82"/>
      <c r="F1502" s="82"/>
      <c r="G1502" s="82"/>
      <c r="H1502" s="82"/>
      <c r="I1502" s="82"/>
      <c r="J1502" s="82"/>
      <c r="K1502" s="82"/>
      <c r="L1502" s="82"/>
      <c r="M1502" s="82"/>
      <c r="N1502" s="72"/>
    </row>
    <row r="1503" spans="1:14" ht="14.25" customHeight="1">
      <c r="A1503" s="149"/>
      <c r="B1503" s="188"/>
      <c r="C1503" s="182"/>
      <c r="D1503" s="79"/>
      <c r="E1503" s="82"/>
      <c r="F1503" s="82"/>
      <c r="G1503" s="82"/>
      <c r="H1503" s="82"/>
      <c r="I1503" s="82"/>
      <c r="J1503" s="82"/>
      <c r="K1503" s="82"/>
      <c r="L1503" s="82"/>
      <c r="M1503" s="82"/>
      <c r="N1503" s="72"/>
    </row>
    <row r="1504" spans="1:14" ht="14.25" customHeight="1">
      <c r="A1504" s="149"/>
      <c r="B1504" s="188"/>
      <c r="C1504" s="182"/>
      <c r="D1504" s="79"/>
      <c r="E1504" s="82"/>
      <c r="F1504" s="82"/>
      <c r="G1504" s="82"/>
      <c r="H1504" s="82"/>
      <c r="I1504" s="82"/>
      <c r="J1504" s="82"/>
      <c r="K1504" s="82"/>
      <c r="L1504" s="82"/>
      <c r="M1504" s="82"/>
      <c r="N1504" s="72"/>
    </row>
    <row r="1505" spans="1:14" ht="14.25" customHeight="1">
      <c r="A1505" s="149"/>
      <c r="B1505" s="188"/>
      <c r="C1505" s="182"/>
      <c r="D1505" s="79"/>
      <c r="E1505" s="82"/>
      <c r="F1505" s="82"/>
      <c r="G1505" s="82"/>
      <c r="H1505" s="82"/>
      <c r="I1505" s="82"/>
      <c r="J1505" s="82"/>
      <c r="K1505" s="82"/>
      <c r="L1505" s="82"/>
      <c r="M1505" s="82"/>
      <c r="N1505" s="72"/>
    </row>
    <row r="1506" spans="1:14" ht="14.25" customHeight="1">
      <c r="A1506" s="149"/>
      <c r="B1506" s="188"/>
      <c r="C1506" s="182"/>
      <c r="D1506" s="79"/>
      <c r="E1506" s="82"/>
      <c r="F1506" s="82"/>
      <c r="G1506" s="82"/>
      <c r="H1506" s="82"/>
      <c r="I1506" s="82"/>
      <c r="J1506" s="82"/>
      <c r="K1506" s="82"/>
      <c r="L1506" s="82"/>
      <c r="M1506" s="82"/>
      <c r="N1506" s="72"/>
    </row>
    <row r="1507" spans="1:14" ht="14.25" customHeight="1">
      <c r="A1507" s="149"/>
      <c r="B1507" s="188"/>
      <c r="C1507" s="182"/>
      <c r="D1507" s="79"/>
      <c r="E1507" s="82"/>
      <c r="F1507" s="82"/>
      <c r="G1507" s="82"/>
      <c r="H1507" s="82"/>
      <c r="I1507" s="82"/>
      <c r="J1507" s="82"/>
      <c r="K1507" s="82"/>
      <c r="L1507" s="82"/>
      <c r="M1507" s="82"/>
      <c r="N1507" s="72"/>
    </row>
    <row r="1508" spans="1:14" ht="14.25" customHeight="1">
      <c r="A1508" s="149"/>
      <c r="B1508" s="188"/>
      <c r="C1508" s="182"/>
      <c r="D1508" s="79"/>
      <c r="E1508" s="82"/>
      <c r="F1508" s="82"/>
      <c r="G1508" s="82"/>
      <c r="H1508" s="82"/>
      <c r="I1508" s="82"/>
      <c r="J1508" s="82"/>
      <c r="K1508" s="82"/>
      <c r="L1508" s="82"/>
      <c r="M1508" s="82"/>
      <c r="N1508" s="72"/>
    </row>
    <row r="1509" spans="1:14" ht="14.25" customHeight="1">
      <c r="A1509" s="149"/>
      <c r="B1509" s="188"/>
      <c r="C1509" s="182"/>
      <c r="D1509" s="79"/>
      <c r="E1509" s="82"/>
      <c r="F1509" s="82"/>
      <c r="G1509" s="82"/>
      <c r="H1509" s="82"/>
      <c r="I1509" s="82"/>
      <c r="J1509" s="82"/>
      <c r="K1509" s="82"/>
      <c r="L1509" s="82"/>
      <c r="M1509" s="82"/>
      <c r="N1509" s="72"/>
    </row>
    <row r="1510" spans="1:14" ht="14.25" customHeight="1">
      <c r="A1510" s="149"/>
      <c r="B1510" s="188"/>
      <c r="C1510" s="182"/>
      <c r="D1510" s="79"/>
      <c r="E1510" s="82"/>
      <c r="F1510" s="82"/>
      <c r="G1510" s="82"/>
      <c r="H1510" s="82"/>
      <c r="I1510" s="82"/>
      <c r="J1510" s="82"/>
      <c r="K1510" s="82"/>
      <c r="L1510" s="82"/>
      <c r="M1510" s="82"/>
      <c r="N1510" s="72"/>
    </row>
    <row r="1511" spans="1:14" ht="14.25" customHeight="1">
      <c r="A1511" s="149"/>
      <c r="B1511" s="188"/>
      <c r="C1511" s="182"/>
      <c r="D1511" s="79"/>
      <c r="E1511" s="82"/>
      <c r="F1511" s="82"/>
      <c r="G1511" s="82"/>
      <c r="H1511" s="82"/>
      <c r="I1511" s="82"/>
      <c r="J1511" s="82"/>
      <c r="K1511" s="82"/>
      <c r="L1511" s="82"/>
      <c r="M1511" s="82"/>
      <c r="N1511" s="72"/>
    </row>
    <row r="1512" spans="1:14" ht="14.25" customHeight="1">
      <c r="A1512" s="149"/>
      <c r="B1512" s="188"/>
      <c r="C1512" s="182"/>
      <c r="D1512" s="79"/>
      <c r="E1512" s="82"/>
      <c r="F1512" s="82"/>
      <c r="G1512" s="82"/>
      <c r="H1512" s="82"/>
      <c r="I1512" s="82"/>
      <c r="J1512" s="82"/>
      <c r="K1512" s="82"/>
      <c r="L1512" s="82"/>
      <c r="M1512" s="82"/>
      <c r="N1512" s="72"/>
    </row>
    <row r="1513" spans="1:14" ht="14.25" customHeight="1">
      <c r="A1513" s="149"/>
      <c r="B1513" s="188"/>
      <c r="C1513" s="182"/>
      <c r="D1513" s="79"/>
      <c r="E1513" s="82"/>
      <c r="F1513" s="82"/>
      <c r="G1513" s="82"/>
      <c r="H1513" s="82"/>
      <c r="I1513" s="82"/>
      <c r="J1513" s="82"/>
      <c r="K1513" s="82"/>
      <c r="L1513" s="82"/>
      <c r="M1513" s="82"/>
      <c r="N1513" s="72"/>
    </row>
    <row r="1514" spans="1:14" ht="14.25" customHeight="1">
      <c r="A1514" s="149"/>
      <c r="B1514" s="188"/>
      <c r="C1514" s="182"/>
      <c r="D1514" s="79"/>
      <c r="E1514" s="82"/>
      <c r="F1514" s="82"/>
      <c r="G1514" s="82"/>
      <c r="H1514" s="82"/>
      <c r="I1514" s="82"/>
      <c r="J1514" s="82"/>
      <c r="K1514" s="82"/>
      <c r="L1514" s="82"/>
      <c r="M1514" s="82"/>
      <c r="N1514" s="72"/>
    </row>
    <row r="1515" spans="1:14" ht="14.25" customHeight="1">
      <c r="A1515" s="149"/>
      <c r="B1515" s="188"/>
      <c r="C1515" s="182"/>
      <c r="D1515" s="79"/>
      <c r="E1515" s="82"/>
      <c r="F1515" s="82"/>
      <c r="G1515" s="82"/>
      <c r="H1515" s="82"/>
      <c r="I1515" s="82"/>
      <c r="J1515" s="82"/>
      <c r="K1515" s="82"/>
      <c r="L1515" s="82"/>
      <c r="M1515" s="82"/>
      <c r="N1515" s="72"/>
    </row>
    <row r="1516" spans="1:14" ht="14.25" customHeight="1">
      <c r="A1516" s="149"/>
      <c r="B1516" s="188"/>
      <c r="C1516" s="182"/>
      <c r="D1516" s="79"/>
      <c r="E1516" s="82"/>
      <c r="F1516" s="82"/>
      <c r="G1516" s="82"/>
      <c r="H1516" s="82"/>
      <c r="I1516" s="82"/>
      <c r="J1516" s="82"/>
      <c r="K1516" s="82"/>
      <c r="L1516" s="82"/>
      <c r="M1516" s="82"/>
      <c r="N1516" s="72"/>
    </row>
    <row r="1517" spans="1:14" ht="14.25" customHeight="1">
      <c r="A1517" s="149"/>
      <c r="B1517" s="188"/>
      <c r="C1517" s="182"/>
      <c r="D1517" s="79"/>
      <c r="E1517" s="82"/>
      <c r="F1517" s="82"/>
      <c r="G1517" s="82"/>
      <c r="H1517" s="82"/>
      <c r="I1517" s="82"/>
      <c r="J1517" s="82"/>
      <c r="K1517" s="82"/>
      <c r="L1517" s="82"/>
      <c r="M1517" s="82"/>
      <c r="N1517" s="72"/>
    </row>
    <row r="1518" spans="1:14" ht="14.25" customHeight="1">
      <c r="A1518" s="149"/>
      <c r="B1518" s="188"/>
      <c r="C1518" s="182"/>
      <c r="D1518" s="79"/>
      <c r="E1518" s="82"/>
      <c r="F1518" s="82"/>
      <c r="G1518" s="82"/>
      <c r="H1518" s="82"/>
      <c r="I1518" s="82"/>
      <c r="J1518" s="82"/>
      <c r="K1518" s="82"/>
      <c r="L1518" s="82"/>
      <c r="M1518" s="82"/>
      <c r="N1518" s="72"/>
    </row>
    <row r="1519" spans="1:14" ht="14.25" customHeight="1">
      <c r="A1519" s="149"/>
      <c r="B1519" s="188"/>
      <c r="C1519" s="182"/>
      <c r="D1519" s="79"/>
      <c r="E1519" s="82"/>
      <c r="F1519" s="82"/>
      <c r="G1519" s="82"/>
      <c r="H1519" s="82"/>
      <c r="I1519" s="82"/>
      <c r="J1519" s="82"/>
      <c r="K1519" s="82"/>
      <c r="L1519" s="82"/>
      <c r="M1519" s="82"/>
      <c r="N1519" s="72"/>
    </row>
    <row r="1520" spans="1:14" ht="14.25" customHeight="1">
      <c r="A1520" s="149"/>
      <c r="B1520" s="188"/>
      <c r="C1520" s="182"/>
      <c r="D1520" s="79"/>
      <c r="E1520" s="82"/>
      <c r="F1520" s="82"/>
      <c r="G1520" s="82"/>
      <c r="H1520" s="82"/>
      <c r="I1520" s="82"/>
      <c r="J1520" s="82"/>
      <c r="K1520" s="82"/>
      <c r="L1520" s="82"/>
      <c r="M1520" s="82"/>
      <c r="N1520" s="72"/>
    </row>
    <row r="1521" spans="1:14" ht="14.25" customHeight="1">
      <c r="A1521" s="149"/>
      <c r="B1521" s="188"/>
      <c r="C1521" s="182"/>
      <c r="D1521" s="79"/>
      <c r="E1521" s="82"/>
      <c r="F1521" s="82"/>
      <c r="G1521" s="82"/>
      <c r="H1521" s="82"/>
      <c r="I1521" s="82"/>
      <c r="J1521" s="82"/>
      <c r="K1521" s="82"/>
      <c r="L1521" s="82"/>
      <c r="M1521" s="82"/>
      <c r="N1521" s="72"/>
    </row>
    <row r="1522" spans="1:14" ht="14.25" customHeight="1">
      <c r="A1522" s="149"/>
      <c r="B1522" s="188"/>
      <c r="C1522" s="182"/>
      <c r="D1522" s="79"/>
      <c r="E1522" s="82"/>
      <c r="F1522" s="82"/>
      <c r="G1522" s="82"/>
      <c r="H1522" s="82"/>
      <c r="I1522" s="82"/>
      <c r="J1522" s="82"/>
      <c r="K1522" s="82"/>
      <c r="L1522" s="82"/>
      <c r="M1522" s="82"/>
      <c r="N1522" s="72"/>
    </row>
    <row r="1523" spans="1:14" ht="14.25" customHeight="1">
      <c r="A1523" s="149"/>
      <c r="B1523" s="188"/>
      <c r="C1523" s="182"/>
      <c r="D1523" s="79"/>
      <c r="E1523" s="82"/>
      <c r="F1523" s="82"/>
      <c r="G1523" s="82"/>
      <c r="H1523" s="82"/>
      <c r="I1523" s="82"/>
      <c r="J1523" s="82"/>
      <c r="K1523" s="82"/>
      <c r="L1523" s="82"/>
      <c r="M1523" s="82"/>
      <c r="N1523" s="72"/>
    </row>
    <row r="1524" spans="1:14" ht="14.25" customHeight="1">
      <c r="A1524" s="149"/>
      <c r="B1524" s="188"/>
      <c r="C1524" s="182"/>
      <c r="D1524" s="79"/>
      <c r="E1524" s="82"/>
      <c r="F1524" s="82"/>
      <c r="G1524" s="82"/>
      <c r="H1524" s="82"/>
      <c r="I1524" s="82"/>
      <c r="J1524" s="82"/>
      <c r="K1524" s="82"/>
      <c r="L1524" s="82"/>
      <c r="M1524" s="82"/>
      <c r="N1524" s="72"/>
    </row>
    <row r="1525" spans="1:14" ht="14.25" customHeight="1">
      <c r="A1525" s="149"/>
      <c r="B1525" s="188"/>
      <c r="C1525" s="182"/>
      <c r="D1525" s="79"/>
      <c r="E1525" s="82"/>
      <c r="F1525" s="82"/>
      <c r="G1525" s="82"/>
      <c r="H1525" s="82"/>
      <c r="I1525" s="82"/>
      <c r="J1525" s="82"/>
      <c r="K1525" s="82"/>
      <c r="L1525" s="82"/>
      <c r="M1525" s="82"/>
      <c r="N1525" s="72"/>
    </row>
    <row r="1526" spans="1:14" ht="14.25" customHeight="1">
      <c r="A1526" s="149"/>
      <c r="B1526" s="188"/>
      <c r="C1526" s="182"/>
      <c r="D1526" s="79"/>
      <c r="E1526" s="82"/>
      <c r="F1526" s="82"/>
      <c r="G1526" s="82"/>
      <c r="H1526" s="82"/>
      <c r="I1526" s="82"/>
      <c r="J1526" s="82"/>
      <c r="K1526" s="82"/>
      <c r="L1526" s="82"/>
      <c r="M1526" s="82"/>
      <c r="N1526" s="72"/>
    </row>
    <row r="1527" spans="1:14" ht="14.25" customHeight="1">
      <c r="A1527" s="149"/>
      <c r="B1527" s="188"/>
      <c r="C1527" s="182"/>
      <c r="D1527" s="79"/>
      <c r="E1527" s="82"/>
      <c r="F1527" s="82"/>
      <c r="G1527" s="82"/>
      <c r="H1527" s="82"/>
      <c r="I1527" s="82"/>
      <c r="J1527" s="82"/>
      <c r="K1527" s="82"/>
      <c r="L1527" s="82"/>
      <c r="M1527" s="82"/>
      <c r="N1527" s="72"/>
    </row>
    <row r="1528" spans="1:14" ht="14.25" customHeight="1">
      <c r="A1528" s="149"/>
      <c r="B1528" s="188"/>
      <c r="C1528" s="182"/>
      <c r="D1528" s="79"/>
      <c r="E1528" s="82"/>
      <c r="F1528" s="82"/>
      <c r="G1528" s="82"/>
      <c r="H1528" s="82"/>
      <c r="I1528" s="82"/>
      <c r="J1528" s="82"/>
      <c r="K1528" s="82"/>
      <c r="L1528" s="82"/>
      <c r="M1528" s="82"/>
      <c r="N1528" s="72"/>
    </row>
    <row r="1529" spans="1:14" ht="14.25" customHeight="1">
      <c r="A1529" s="149"/>
      <c r="B1529" s="188"/>
      <c r="C1529" s="182"/>
      <c r="D1529" s="79"/>
      <c r="E1529" s="82"/>
      <c r="F1529" s="82"/>
      <c r="G1529" s="82"/>
      <c r="H1529" s="82"/>
      <c r="I1529" s="82"/>
      <c r="J1529" s="82"/>
      <c r="K1529" s="82"/>
      <c r="L1529" s="82"/>
      <c r="M1529" s="82"/>
      <c r="N1529" s="72"/>
    </row>
    <row r="1530" spans="1:14" ht="14.25" customHeight="1">
      <c r="A1530" s="149"/>
      <c r="B1530" s="188"/>
      <c r="C1530" s="182"/>
      <c r="D1530" s="79"/>
      <c r="E1530" s="82"/>
      <c r="F1530" s="82"/>
      <c r="G1530" s="82"/>
      <c r="H1530" s="82"/>
      <c r="I1530" s="82"/>
      <c r="J1530" s="82"/>
      <c r="K1530" s="82"/>
      <c r="L1530" s="82"/>
      <c r="M1530" s="82"/>
      <c r="N1530" s="72"/>
    </row>
    <row r="1531" spans="1:14" ht="14.25" customHeight="1">
      <c r="A1531" s="149"/>
      <c r="B1531" s="188"/>
      <c r="C1531" s="182"/>
      <c r="D1531" s="79"/>
      <c r="E1531" s="82"/>
      <c r="F1531" s="82"/>
      <c r="G1531" s="82"/>
      <c r="H1531" s="82"/>
      <c r="I1531" s="82"/>
      <c r="J1531" s="82"/>
      <c r="K1531" s="82"/>
      <c r="L1531" s="82"/>
      <c r="M1531" s="82"/>
      <c r="N1531" s="72"/>
    </row>
    <row r="1532" spans="1:14" ht="14.25" customHeight="1">
      <c r="A1532" s="149"/>
      <c r="B1532" s="188"/>
      <c r="C1532" s="182"/>
      <c r="D1532" s="79"/>
      <c r="E1532" s="82"/>
      <c r="F1532" s="82"/>
      <c r="G1532" s="82"/>
      <c r="H1532" s="82"/>
      <c r="I1532" s="82"/>
      <c r="J1532" s="82"/>
      <c r="K1532" s="82"/>
      <c r="L1532" s="82"/>
      <c r="M1532" s="82"/>
      <c r="N1532" s="72"/>
    </row>
    <row r="1533" spans="1:14" ht="14.25" customHeight="1">
      <c r="A1533" s="149"/>
      <c r="B1533" s="188"/>
      <c r="C1533" s="182"/>
      <c r="D1533" s="79"/>
      <c r="E1533" s="82"/>
      <c r="F1533" s="82"/>
      <c r="G1533" s="82"/>
      <c r="H1533" s="82"/>
      <c r="I1533" s="82"/>
      <c r="J1533" s="82"/>
      <c r="K1533" s="82"/>
      <c r="L1533" s="82"/>
      <c r="M1533" s="82"/>
      <c r="N1533" s="72"/>
    </row>
    <row r="1534" spans="1:14" ht="14.25" customHeight="1">
      <c r="A1534" s="149"/>
      <c r="B1534" s="188"/>
      <c r="C1534" s="182"/>
      <c r="D1534" s="79"/>
      <c r="E1534" s="82"/>
      <c r="F1534" s="82"/>
      <c r="G1534" s="82"/>
      <c r="H1534" s="82"/>
      <c r="I1534" s="82"/>
      <c r="J1534" s="82"/>
      <c r="K1534" s="82"/>
      <c r="L1534" s="82"/>
      <c r="M1534" s="82"/>
      <c r="N1534" s="72"/>
    </row>
    <row r="1535" spans="1:14" ht="14.25" customHeight="1">
      <c r="A1535" s="149"/>
      <c r="B1535" s="188"/>
      <c r="C1535" s="182"/>
      <c r="D1535" s="79"/>
      <c r="E1535" s="82"/>
      <c r="F1535" s="82"/>
      <c r="G1535" s="82"/>
      <c r="H1535" s="82"/>
      <c r="I1535" s="82"/>
      <c r="J1535" s="82"/>
      <c r="K1535" s="82"/>
      <c r="L1535" s="82"/>
      <c r="M1535" s="82"/>
      <c r="N1535" s="72"/>
    </row>
    <row r="1536" spans="1:14" ht="14.25" customHeight="1">
      <c r="A1536" s="149"/>
      <c r="B1536" s="188"/>
      <c r="C1536" s="182"/>
      <c r="D1536" s="79"/>
      <c r="E1536" s="82"/>
      <c r="F1536" s="82"/>
      <c r="G1536" s="82"/>
      <c r="H1536" s="82"/>
      <c r="I1536" s="82"/>
      <c r="J1536" s="82"/>
      <c r="K1536" s="82"/>
      <c r="L1536" s="82"/>
      <c r="M1536" s="82"/>
      <c r="N1536" s="72"/>
    </row>
    <row r="1537" spans="1:14" ht="14.25" customHeight="1">
      <c r="A1537" s="149"/>
      <c r="B1537" s="188"/>
      <c r="C1537" s="182"/>
      <c r="D1537" s="79"/>
      <c r="E1537" s="82"/>
      <c r="F1537" s="82"/>
      <c r="G1537" s="82"/>
      <c r="H1537" s="82"/>
      <c r="I1537" s="82"/>
      <c r="J1537" s="82"/>
      <c r="K1537" s="82"/>
      <c r="L1537" s="82"/>
      <c r="M1537" s="82"/>
      <c r="N1537" s="72"/>
    </row>
    <row r="1538" spans="1:14" ht="14.25" customHeight="1">
      <c r="A1538" s="149"/>
      <c r="B1538" s="188"/>
      <c r="C1538" s="182"/>
      <c r="D1538" s="79"/>
      <c r="E1538" s="82"/>
      <c r="F1538" s="82"/>
      <c r="G1538" s="82"/>
      <c r="H1538" s="82"/>
      <c r="I1538" s="82"/>
      <c r="J1538" s="82"/>
      <c r="K1538" s="82"/>
      <c r="L1538" s="82"/>
      <c r="M1538" s="82"/>
      <c r="N1538" s="72"/>
    </row>
    <row r="1539" spans="1:14" ht="14.25" customHeight="1">
      <c r="A1539" s="149"/>
      <c r="B1539" s="188"/>
      <c r="C1539" s="182"/>
      <c r="D1539" s="79"/>
      <c r="E1539" s="82"/>
      <c r="F1539" s="82"/>
      <c r="G1539" s="82"/>
      <c r="H1539" s="82"/>
      <c r="I1539" s="82"/>
      <c r="J1539" s="82"/>
      <c r="K1539" s="82"/>
      <c r="L1539" s="82"/>
      <c r="M1539" s="82"/>
      <c r="N1539" s="72"/>
    </row>
    <row r="1540" spans="1:14" ht="14.25" customHeight="1">
      <c r="A1540" s="149"/>
      <c r="B1540" s="188"/>
      <c r="C1540" s="182"/>
      <c r="D1540" s="79"/>
      <c r="E1540" s="82"/>
      <c r="F1540" s="82"/>
      <c r="G1540" s="82"/>
      <c r="H1540" s="82"/>
      <c r="I1540" s="82"/>
      <c r="J1540" s="82"/>
      <c r="K1540" s="82"/>
      <c r="L1540" s="82"/>
      <c r="M1540" s="82"/>
      <c r="N1540" s="72"/>
    </row>
    <row r="1541" spans="1:14" ht="14.25" customHeight="1">
      <c r="A1541" s="149"/>
      <c r="B1541" s="188"/>
      <c r="C1541" s="182"/>
      <c r="D1541" s="79"/>
      <c r="E1541" s="82"/>
      <c r="F1541" s="82"/>
      <c r="G1541" s="82"/>
      <c r="H1541" s="82"/>
      <c r="I1541" s="82"/>
      <c r="J1541" s="82"/>
      <c r="K1541" s="82"/>
      <c r="L1541" s="82"/>
      <c r="M1541" s="82"/>
      <c r="N1541" s="72"/>
    </row>
    <row r="1542" spans="1:14" ht="14.25" customHeight="1">
      <c r="A1542" s="149"/>
      <c r="B1542" s="188"/>
      <c r="C1542" s="182"/>
      <c r="D1542" s="79"/>
      <c r="E1542" s="82"/>
      <c r="F1542" s="82"/>
      <c r="G1542" s="82"/>
      <c r="H1542" s="82"/>
      <c r="I1542" s="82"/>
      <c r="J1542" s="82"/>
      <c r="K1542" s="82"/>
      <c r="L1542" s="82"/>
      <c r="M1542" s="82"/>
      <c r="N1542" s="72"/>
    </row>
    <row r="1543" spans="1:14" ht="14.25" customHeight="1">
      <c r="A1543" s="149"/>
      <c r="B1543" s="188"/>
      <c r="C1543" s="182"/>
      <c r="D1543" s="79"/>
      <c r="E1543" s="82"/>
      <c r="F1543" s="82"/>
      <c r="G1543" s="82"/>
      <c r="H1543" s="82"/>
      <c r="I1543" s="82"/>
      <c r="J1543" s="82"/>
      <c r="K1543" s="82"/>
      <c r="L1543" s="82"/>
      <c r="M1543" s="82"/>
      <c r="N1543" s="72"/>
    </row>
    <row r="1544" spans="1:14" ht="14.25" customHeight="1">
      <c r="A1544" s="149"/>
      <c r="B1544" s="188"/>
      <c r="C1544" s="182"/>
      <c r="D1544" s="79"/>
      <c r="E1544" s="82"/>
      <c r="F1544" s="82"/>
      <c r="G1544" s="82"/>
      <c r="H1544" s="82"/>
      <c r="I1544" s="82"/>
      <c r="J1544" s="82"/>
      <c r="K1544" s="82"/>
      <c r="L1544" s="82"/>
      <c r="M1544" s="82"/>
      <c r="N1544" s="72"/>
    </row>
    <row r="1545" spans="1:14" ht="14.25" customHeight="1">
      <c r="A1545" s="149"/>
      <c r="B1545" s="188"/>
      <c r="C1545" s="182"/>
      <c r="D1545" s="79"/>
      <c r="E1545" s="82"/>
      <c r="F1545" s="82"/>
      <c r="G1545" s="82"/>
      <c r="H1545" s="82"/>
      <c r="I1545" s="82"/>
      <c r="J1545" s="82"/>
      <c r="K1545" s="82"/>
      <c r="L1545" s="82"/>
      <c r="M1545" s="82"/>
      <c r="N1545" s="72"/>
    </row>
    <row r="1546" spans="1:14" ht="14.25" customHeight="1">
      <c r="A1546" s="149"/>
      <c r="B1546" s="188"/>
      <c r="C1546" s="182"/>
      <c r="D1546" s="79"/>
      <c r="E1546" s="82"/>
      <c r="F1546" s="82"/>
      <c r="G1546" s="82"/>
      <c r="H1546" s="82"/>
      <c r="I1546" s="82"/>
      <c r="J1546" s="82"/>
      <c r="K1546" s="82"/>
      <c r="L1546" s="82"/>
      <c r="M1546" s="82"/>
      <c r="N1546" s="72"/>
    </row>
    <row r="1547" spans="1:14" ht="14.25" customHeight="1">
      <c r="A1547" s="149"/>
      <c r="B1547" s="188"/>
      <c r="C1547" s="182"/>
      <c r="D1547" s="79"/>
      <c r="E1547" s="82"/>
      <c r="F1547" s="82"/>
      <c r="G1547" s="82"/>
      <c r="H1547" s="82"/>
      <c r="I1547" s="82"/>
      <c r="J1547" s="82"/>
      <c r="K1547" s="82"/>
      <c r="L1547" s="82"/>
      <c r="M1547" s="82"/>
      <c r="N1547" s="72"/>
    </row>
    <row r="1548" spans="1:14" ht="14.25" customHeight="1">
      <c r="A1548" s="149"/>
      <c r="B1548" s="188"/>
      <c r="C1548" s="182"/>
      <c r="D1548" s="79"/>
      <c r="E1548" s="82"/>
      <c r="F1548" s="82"/>
      <c r="G1548" s="82"/>
      <c r="H1548" s="82"/>
      <c r="I1548" s="82"/>
      <c r="J1548" s="82"/>
      <c r="K1548" s="82"/>
      <c r="L1548" s="82"/>
      <c r="M1548" s="82"/>
      <c r="N1548" s="72"/>
    </row>
    <row r="1549" spans="1:14" ht="14.25" customHeight="1">
      <c r="A1549" s="149"/>
      <c r="B1549" s="188"/>
      <c r="C1549" s="182"/>
      <c r="D1549" s="79"/>
      <c r="E1549" s="82"/>
      <c r="F1549" s="82"/>
      <c r="G1549" s="82"/>
      <c r="H1549" s="82"/>
      <c r="I1549" s="82"/>
      <c r="J1549" s="82"/>
      <c r="K1549" s="82"/>
      <c r="L1549" s="82"/>
      <c r="M1549" s="82"/>
      <c r="N1549" s="72"/>
    </row>
    <row r="1550" spans="1:14" ht="14.25" customHeight="1">
      <c r="A1550" s="149"/>
      <c r="B1550" s="188"/>
      <c r="C1550" s="182"/>
      <c r="D1550" s="79"/>
      <c r="E1550" s="82"/>
      <c r="F1550" s="82"/>
      <c r="G1550" s="82"/>
      <c r="H1550" s="82"/>
      <c r="I1550" s="82"/>
      <c r="J1550" s="82"/>
      <c r="K1550" s="82"/>
      <c r="L1550" s="82"/>
      <c r="M1550" s="82"/>
      <c r="N1550" s="72"/>
    </row>
    <row r="1551" spans="1:14" ht="14.25" customHeight="1">
      <c r="A1551" s="149"/>
      <c r="B1551" s="188"/>
      <c r="C1551" s="182"/>
      <c r="D1551" s="79"/>
      <c r="E1551" s="82"/>
      <c r="F1551" s="82"/>
      <c r="G1551" s="82"/>
      <c r="H1551" s="82"/>
      <c r="I1551" s="82"/>
      <c r="J1551" s="82"/>
      <c r="K1551" s="82"/>
      <c r="L1551" s="82"/>
      <c r="M1551" s="82"/>
      <c r="N1551" s="72"/>
    </row>
    <row r="1552" spans="1:14" ht="14.25" customHeight="1">
      <c r="A1552" s="149"/>
      <c r="B1552" s="188"/>
      <c r="C1552" s="182"/>
      <c r="D1552" s="79"/>
      <c r="E1552" s="82"/>
      <c r="F1552" s="82"/>
      <c r="G1552" s="82"/>
      <c r="H1552" s="82"/>
      <c r="I1552" s="82"/>
      <c r="J1552" s="82"/>
      <c r="K1552" s="82"/>
      <c r="L1552" s="82"/>
      <c r="M1552" s="82"/>
      <c r="N1552" s="72"/>
    </row>
    <row r="1553" spans="1:14" ht="14.25" customHeight="1">
      <c r="A1553" s="149"/>
      <c r="B1553" s="188"/>
      <c r="C1553" s="182"/>
      <c r="D1553" s="79"/>
      <c r="E1553" s="82"/>
      <c r="F1553" s="82"/>
      <c r="G1553" s="82"/>
      <c r="H1553" s="82"/>
      <c r="I1553" s="82"/>
      <c r="J1553" s="82"/>
      <c r="K1553" s="82"/>
      <c r="L1553" s="82"/>
      <c r="M1553" s="82"/>
      <c r="N1553" s="72"/>
    </row>
    <row r="1554" spans="1:14" ht="14.25" customHeight="1">
      <c r="A1554" s="149"/>
      <c r="B1554" s="188"/>
      <c r="C1554" s="182"/>
      <c r="D1554" s="79"/>
      <c r="E1554" s="82"/>
      <c r="F1554" s="82"/>
      <c r="G1554" s="82"/>
      <c r="H1554" s="82"/>
      <c r="I1554" s="82"/>
      <c r="J1554" s="82"/>
      <c r="K1554" s="82"/>
      <c r="L1554" s="82"/>
      <c r="M1554" s="82"/>
      <c r="N1554" s="72"/>
    </row>
    <row r="1555" spans="1:14" ht="14.25" customHeight="1">
      <c r="A1555" s="149"/>
      <c r="B1555" s="188"/>
      <c r="C1555" s="182"/>
      <c r="D1555" s="79"/>
      <c r="E1555" s="82"/>
      <c r="F1555" s="82"/>
      <c r="G1555" s="82"/>
      <c r="H1555" s="82"/>
      <c r="I1555" s="82"/>
      <c r="J1555" s="82"/>
      <c r="K1555" s="82"/>
      <c r="L1555" s="82"/>
      <c r="M1555" s="82"/>
      <c r="N1555" s="72"/>
    </row>
    <row r="1556" spans="1:14" ht="14.25" customHeight="1">
      <c r="A1556" s="149"/>
      <c r="B1556" s="188"/>
      <c r="C1556" s="182"/>
      <c r="D1556" s="79"/>
      <c r="E1556" s="82"/>
      <c r="F1556" s="82"/>
      <c r="G1556" s="82"/>
      <c r="H1556" s="82"/>
      <c r="I1556" s="82"/>
      <c r="J1556" s="82"/>
      <c r="K1556" s="82"/>
      <c r="L1556" s="82"/>
      <c r="M1556" s="82"/>
      <c r="N1556" s="72"/>
    </row>
    <row r="1557" spans="1:14" ht="14.25" customHeight="1">
      <c r="A1557" s="149"/>
      <c r="B1557" s="188"/>
      <c r="C1557" s="182"/>
      <c r="D1557" s="79"/>
      <c r="E1557" s="82"/>
      <c r="F1557" s="82"/>
      <c r="G1557" s="82"/>
      <c r="H1557" s="82"/>
      <c r="I1557" s="82"/>
      <c r="J1557" s="82"/>
      <c r="K1557" s="82"/>
      <c r="L1557" s="82"/>
      <c r="M1557" s="82"/>
      <c r="N1557" s="72"/>
    </row>
    <row r="1558" spans="1:14" ht="14.25" customHeight="1">
      <c r="A1558" s="149"/>
      <c r="B1558" s="188"/>
      <c r="C1558" s="182"/>
      <c r="D1558" s="79"/>
      <c r="E1558" s="82"/>
      <c r="F1558" s="82"/>
      <c r="G1558" s="82"/>
      <c r="H1558" s="82"/>
      <c r="I1558" s="82"/>
      <c r="J1558" s="82"/>
      <c r="K1558" s="82"/>
      <c r="L1558" s="82"/>
      <c r="M1558" s="82"/>
      <c r="N1558" s="72"/>
    </row>
    <row r="1559" spans="1:14" ht="14.25" customHeight="1">
      <c r="A1559" s="149"/>
      <c r="B1559" s="188"/>
      <c r="C1559" s="182"/>
      <c r="D1559" s="79"/>
      <c r="E1559" s="82"/>
      <c r="F1559" s="82"/>
      <c r="G1559" s="82"/>
      <c r="H1559" s="82"/>
      <c r="I1559" s="82"/>
      <c r="J1559" s="82"/>
      <c r="K1559" s="82"/>
      <c r="L1559" s="82"/>
      <c r="M1559" s="82"/>
      <c r="N1559" s="72"/>
    </row>
    <row r="1560" spans="1:14" ht="14.25" customHeight="1">
      <c r="A1560" s="149"/>
      <c r="B1560" s="188"/>
      <c r="C1560" s="182"/>
      <c r="D1560" s="79"/>
      <c r="E1560" s="82"/>
      <c r="F1560" s="82"/>
      <c r="G1560" s="82"/>
      <c r="H1560" s="82"/>
      <c r="I1560" s="82"/>
      <c r="J1560" s="82"/>
      <c r="K1560" s="82"/>
      <c r="L1560" s="82"/>
      <c r="M1560" s="82"/>
      <c r="N1560" s="72"/>
    </row>
    <row r="1561" spans="1:14" ht="14.25" customHeight="1">
      <c r="A1561" s="149"/>
      <c r="B1561" s="188"/>
      <c r="C1561" s="182"/>
      <c r="D1561" s="79"/>
      <c r="E1561" s="82"/>
      <c r="F1561" s="82"/>
      <c r="G1561" s="82"/>
      <c r="H1561" s="82"/>
      <c r="I1561" s="82"/>
      <c r="J1561" s="82"/>
      <c r="K1561" s="82"/>
      <c r="L1561" s="82"/>
      <c r="M1561" s="82"/>
      <c r="N1561" s="72"/>
    </row>
    <row r="1562" spans="1:14" ht="14.25" customHeight="1">
      <c r="A1562" s="149"/>
      <c r="B1562" s="188"/>
      <c r="C1562" s="182"/>
      <c r="D1562" s="79"/>
      <c r="E1562" s="82"/>
      <c r="F1562" s="82"/>
      <c r="G1562" s="82"/>
      <c r="H1562" s="82"/>
      <c r="I1562" s="82"/>
      <c r="J1562" s="82"/>
      <c r="K1562" s="82"/>
      <c r="L1562" s="82"/>
      <c r="M1562" s="82"/>
      <c r="N1562" s="72"/>
    </row>
    <row r="1563" spans="1:14" ht="14.25" customHeight="1">
      <c r="A1563" s="149"/>
      <c r="B1563" s="188"/>
      <c r="C1563" s="182"/>
      <c r="D1563" s="79"/>
      <c r="E1563" s="82"/>
      <c r="F1563" s="82"/>
      <c r="G1563" s="82"/>
      <c r="H1563" s="82"/>
      <c r="I1563" s="82"/>
      <c r="J1563" s="82"/>
      <c r="K1563" s="82"/>
      <c r="L1563" s="82"/>
      <c r="M1563" s="82"/>
      <c r="N1563" s="72"/>
    </row>
    <row r="1564" spans="1:14" ht="14.25" customHeight="1">
      <c r="A1564" s="149"/>
      <c r="B1564" s="188"/>
      <c r="C1564" s="182"/>
      <c r="D1564" s="79"/>
      <c r="E1564" s="82"/>
      <c r="F1564" s="82"/>
      <c r="G1564" s="82"/>
      <c r="H1564" s="82"/>
      <c r="I1564" s="82"/>
      <c r="J1564" s="82"/>
      <c r="K1564" s="82"/>
      <c r="L1564" s="82"/>
      <c r="M1564" s="82"/>
      <c r="N1564" s="72"/>
    </row>
    <row r="1565" spans="1:14" ht="14.25" customHeight="1">
      <c r="A1565" s="149"/>
      <c r="B1565" s="188"/>
      <c r="C1565" s="182"/>
      <c r="D1565" s="79"/>
      <c r="E1565" s="82"/>
      <c r="F1565" s="82"/>
      <c r="G1565" s="82"/>
      <c r="H1565" s="82"/>
      <c r="I1565" s="82"/>
      <c r="J1565" s="82"/>
      <c r="K1565" s="82"/>
      <c r="L1565" s="82"/>
      <c r="M1565" s="82"/>
      <c r="N1565" s="72"/>
    </row>
    <row r="1566" spans="1:14" ht="14.25" customHeight="1">
      <c r="A1566" s="149"/>
      <c r="B1566" s="188"/>
      <c r="C1566" s="182"/>
      <c r="D1566" s="79"/>
      <c r="E1566" s="82"/>
      <c r="F1566" s="82"/>
      <c r="G1566" s="82"/>
      <c r="H1566" s="82"/>
      <c r="I1566" s="82"/>
      <c r="J1566" s="82"/>
      <c r="K1566" s="82"/>
      <c r="L1566" s="82"/>
      <c r="M1566" s="82"/>
      <c r="N1566" s="72"/>
    </row>
    <row r="1567" spans="1:14" ht="14.25" customHeight="1">
      <c r="A1567" s="149"/>
      <c r="B1567" s="188"/>
      <c r="C1567" s="182"/>
      <c r="D1567" s="79"/>
      <c r="E1567" s="82"/>
      <c r="F1567" s="82"/>
      <c r="G1567" s="82"/>
      <c r="H1567" s="82"/>
      <c r="I1567" s="82"/>
      <c r="J1567" s="82"/>
      <c r="K1567" s="82"/>
      <c r="L1567" s="82"/>
      <c r="M1567" s="82"/>
      <c r="N1567" s="72"/>
    </row>
    <row r="1568" spans="1:14" ht="14.25" customHeight="1">
      <c r="A1568" s="149"/>
      <c r="B1568" s="188"/>
      <c r="C1568" s="182"/>
      <c r="D1568" s="79"/>
      <c r="E1568" s="82"/>
      <c r="F1568" s="82"/>
      <c r="G1568" s="82"/>
      <c r="H1568" s="82"/>
      <c r="I1568" s="82"/>
      <c r="J1568" s="82"/>
      <c r="K1568" s="82"/>
      <c r="L1568" s="82"/>
      <c r="M1568" s="82"/>
      <c r="N1568" s="72"/>
    </row>
    <row r="1569" spans="1:14" ht="14.25" customHeight="1">
      <c r="A1569" s="149"/>
      <c r="B1569" s="188"/>
      <c r="C1569" s="182"/>
      <c r="D1569" s="79"/>
      <c r="E1569" s="82"/>
      <c r="F1569" s="82"/>
      <c r="G1569" s="82"/>
      <c r="H1569" s="82"/>
      <c r="I1569" s="82"/>
      <c r="J1569" s="82"/>
      <c r="K1569" s="82"/>
      <c r="L1569" s="82"/>
      <c r="M1569" s="82"/>
      <c r="N1569" s="72"/>
    </row>
    <row r="1570" spans="1:14" ht="14.25" customHeight="1">
      <c r="A1570" s="149"/>
      <c r="B1570" s="188"/>
      <c r="C1570" s="182"/>
      <c r="D1570" s="79"/>
      <c r="E1570" s="82"/>
      <c r="F1570" s="82"/>
      <c r="G1570" s="82"/>
      <c r="H1570" s="82"/>
      <c r="I1570" s="82"/>
      <c r="J1570" s="82"/>
      <c r="K1570" s="82"/>
      <c r="L1570" s="82"/>
      <c r="M1570" s="82"/>
      <c r="N1570" s="72"/>
    </row>
    <row r="1571" spans="1:14" ht="14.25" customHeight="1">
      <c r="A1571" s="149"/>
      <c r="B1571" s="188"/>
      <c r="C1571" s="182"/>
      <c r="D1571" s="79"/>
      <c r="E1571" s="82"/>
      <c r="F1571" s="82"/>
      <c r="G1571" s="82"/>
      <c r="H1571" s="82"/>
      <c r="I1571" s="82"/>
      <c r="J1571" s="82"/>
      <c r="K1571" s="82"/>
      <c r="L1571" s="82"/>
      <c r="M1571" s="82"/>
      <c r="N1571" s="72"/>
    </row>
    <row r="1572" spans="1:14" ht="14.25" customHeight="1">
      <c r="A1572" s="149"/>
      <c r="B1572" s="188"/>
      <c r="C1572" s="182"/>
      <c r="D1572" s="79"/>
      <c r="E1572" s="82"/>
      <c r="F1572" s="82"/>
      <c r="G1572" s="82"/>
      <c r="H1572" s="82"/>
      <c r="I1572" s="82"/>
      <c r="J1572" s="82"/>
      <c r="K1572" s="82"/>
      <c r="L1572" s="82"/>
      <c r="M1572" s="82"/>
      <c r="N1572" s="72"/>
    </row>
    <row r="1573" spans="1:14" ht="14.25" customHeight="1">
      <c r="A1573" s="149"/>
      <c r="B1573" s="188"/>
      <c r="C1573" s="182"/>
      <c r="D1573" s="79"/>
      <c r="E1573" s="82"/>
      <c r="F1573" s="82"/>
      <c r="G1573" s="82"/>
      <c r="H1573" s="82"/>
      <c r="I1573" s="82"/>
      <c r="J1573" s="82"/>
      <c r="K1573" s="82"/>
      <c r="L1573" s="82"/>
      <c r="M1573" s="82"/>
      <c r="N1573" s="72"/>
    </row>
    <row r="1574" spans="1:14" ht="14.25" customHeight="1">
      <c r="A1574" s="149"/>
      <c r="B1574" s="188"/>
      <c r="C1574" s="182"/>
      <c r="D1574" s="79"/>
      <c r="E1574" s="82"/>
      <c r="F1574" s="82"/>
      <c r="G1574" s="82"/>
      <c r="H1574" s="82"/>
      <c r="I1574" s="82"/>
      <c r="J1574" s="82"/>
      <c r="K1574" s="82"/>
      <c r="L1574" s="82"/>
      <c r="M1574" s="82"/>
      <c r="N1574" s="72"/>
    </row>
    <row r="1575" spans="1:14" ht="14.25" customHeight="1">
      <c r="A1575" s="149"/>
      <c r="B1575" s="188"/>
      <c r="C1575" s="182"/>
      <c r="D1575" s="79"/>
      <c r="E1575" s="82"/>
      <c r="F1575" s="82"/>
      <c r="G1575" s="82"/>
      <c r="H1575" s="82"/>
      <c r="I1575" s="82"/>
      <c r="J1575" s="82"/>
      <c r="K1575" s="82"/>
      <c r="L1575" s="82"/>
      <c r="M1575" s="82"/>
      <c r="N1575" s="72"/>
    </row>
    <row r="1576" spans="1:14" ht="14.25" customHeight="1">
      <c r="A1576" s="149"/>
      <c r="B1576" s="188"/>
      <c r="C1576" s="182"/>
      <c r="D1576" s="79"/>
      <c r="E1576" s="82"/>
      <c r="F1576" s="82"/>
      <c r="G1576" s="82"/>
      <c r="H1576" s="82"/>
      <c r="I1576" s="82"/>
      <c r="J1576" s="82"/>
      <c r="K1576" s="82"/>
      <c r="L1576" s="82"/>
      <c r="M1576" s="82"/>
      <c r="N1576" s="72"/>
    </row>
    <row r="1577" spans="1:14" ht="14.25" customHeight="1">
      <c r="A1577" s="149"/>
      <c r="B1577" s="188"/>
      <c r="C1577" s="182"/>
      <c r="D1577" s="79"/>
      <c r="E1577" s="82"/>
      <c r="F1577" s="82"/>
      <c r="G1577" s="82"/>
      <c r="H1577" s="82"/>
      <c r="I1577" s="82"/>
      <c r="J1577" s="82"/>
      <c r="K1577" s="82"/>
      <c r="L1577" s="82"/>
      <c r="M1577" s="82"/>
      <c r="N1577" s="72"/>
    </row>
    <row r="1578" spans="1:14" ht="14.25" customHeight="1">
      <c r="A1578" s="149"/>
      <c r="B1578" s="188"/>
      <c r="C1578" s="182"/>
      <c r="D1578" s="79"/>
      <c r="E1578" s="82"/>
      <c r="F1578" s="82"/>
      <c r="G1578" s="82"/>
      <c r="H1578" s="82"/>
      <c r="I1578" s="82"/>
      <c r="J1578" s="82"/>
      <c r="K1578" s="82"/>
      <c r="L1578" s="82"/>
      <c r="M1578" s="82"/>
      <c r="N1578" s="72"/>
    </row>
    <row r="1579" spans="1:14" ht="14.25" customHeight="1">
      <c r="A1579" s="149"/>
      <c r="B1579" s="188"/>
      <c r="C1579" s="182"/>
      <c r="D1579" s="79"/>
      <c r="E1579" s="82"/>
      <c r="F1579" s="82"/>
      <c r="G1579" s="82"/>
      <c r="H1579" s="82"/>
      <c r="I1579" s="82"/>
      <c r="J1579" s="82"/>
      <c r="K1579" s="82"/>
      <c r="L1579" s="82"/>
      <c r="M1579" s="82"/>
      <c r="N1579" s="72"/>
    </row>
    <row r="1580" spans="1:14" ht="14.25" customHeight="1">
      <c r="A1580" s="149"/>
      <c r="B1580" s="188"/>
      <c r="C1580" s="182"/>
      <c r="D1580" s="79"/>
      <c r="E1580" s="82"/>
      <c r="F1580" s="82"/>
      <c r="G1580" s="82"/>
      <c r="H1580" s="82"/>
      <c r="I1580" s="82"/>
      <c r="J1580" s="82"/>
      <c r="K1580" s="82"/>
      <c r="L1580" s="82"/>
      <c r="M1580" s="82"/>
      <c r="N1580" s="72"/>
    </row>
    <row r="1581" spans="1:14" ht="14.25" customHeight="1">
      <c r="A1581" s="149"/>
      <c r="B1581" s="188"/>
      <c r="C1581" s="182"/>
      <c r="D1581" s="79"/>
      <c r="E1581" s="82"/>
      <c r="F1581" s="82"/>
      <c r="G1581" s="82"/>
      <c r="H1581" s="82"/>
      <c r="I1581" s="82"/>
      <c r="J1581" s="82"/>
      <c r="K1581" s="82"/>
      <c r="L1581" s="82"/>
      <c r="M1581" s="82"/>
      <c r="N1581" s="72"/>
    </row>
    <row r="1582" spans="1:14" ht="14.25" customHeight="1">
      <c r="A1582" s="149"/>
      <c r="B1582" s="188"/>
      <c r="C1582" s="182"/>
      <c r="D1582" s="79"/>
      <c r="E1582" s="82"/>
      <c r="F1582" s="82"/>
      <c r="G1582" s="82"/>
      <c r="H1582" s="82"/>
      <c r="I1582" s="82"/>
      <c r="J1582" s="82"/>
      <c r="K1582" s="82"/>
      <c r="L1582" s="82"/>
      <c r="M1582" s="82"/>
      <c r="N1582" s="72"/>
    </row>
    <row r="1583" spans="1:14" ht="14.25" customHeight="1">
      <c r="A1583" s="149"/>
      <c r="B1583" s="188"/>
      <c r="C1583" s="182"/>
      <c r="D1583" s="79"/>
      <c r="E1583" s="82"/>
      <c r="F1583" s="82"/>
      <c r="G1583" s="82"/>
      <c r="H1583" s="82"/>
      <c r="I1583" s="82"/>
      <c r="J1583" s="82"/>
      <c r="K1583" s="82"/>
      <c r="L1583" s="82"/>
      <c r="M1583" s="82"/>
      <c r="N1583" s="72"/>
    </row>
    <row r="1584" spans="1:14" ht="14.25" customHeight="1">
      <c r="A1584" s="149"/>
      <c r="B1584" s="188"/>
      <c r="C1584" s="182"/>
      <c r="D1584" s="79"/>
      <c r="E1584" s="82"/>
      <c r="F1584" s="82"/>
      <c r="G1584" s="82"/>
      <c r="H1584" s="82"/>
      <c r="I1584" s="82"/>
      <c r="J1584" s="82"/>
      <c r="K1584" s="82"/>
      <c r="L1584" s="82"/>
      <c r="M1584" s="82"/>
      <c r="N1584" s="72"/>
    </row>
    <row r="1585" spans="1:14" ht="14.25" customHeight="1">
      <c r="A1585" s="149"/>
      <c r="B1585" s="188"/>
      <c r="C1585" s="182"/>
      <c r="D1585" s="79"/>
      <c r="E1585" s="82"/>
      <c r="F1585" s="82"/>
      <c r="G1585" s="82"/>
      <c r="H1585" s="82"/>
      <c r="I1585" s="82"/>
      <c r="J1585" s="82"/>
      <c r="K1585" s="82"/>
      <c r="L1585" s="82"/>
      <c r="M1585" s="82"/>
      <c r="N1585" s="72"/>
    </row>
    <row r="1586" spans="1:14" ht="14.25" customHeight="1">
      <c r="A1586" s="149"/>
      <c r="B1586" s="188"/>
      <c r="C1586" s="182"/>
      <c r="D1586" s="79"/>
      <c r="E1586" s="82"/>
      <c r="F1586" s="82"/>
      <c r="G1586" s="82"/>
      <c r="H1586" s="82"/>
      <c r="I1586" s="82"/>
      <c r="J1586" s="82"/>
      <c r="K1586" s="82"/>
      <c r="L1586" s="82"/>
      <c r="M1586" s="82"/>
      <c r="N1586" s="72"/>
    </row>
    <row r="1587" spans="1:14" ht="14.25" customHeight="1">
      <c r="A1587" s="149"/>
      <c r="B1587" s="188"/>
      <c r="C1587" s="182"/>
      <c r="D1587" s="79"/>
      <c r="E1587" s="82"/>
      <c r="F1587" s="82"/>
      <c r="G1587" s="82"/>
      <c r="H1587" s="82"/>
      <c r="I1587" s="82"/>
      <c r="J1587" s="82"/>
      <c r="K1587" s="82"/>
      <c r="L1587" s="82"/>
      <c r="M1587" s="82"/>
      <c r="N1587" s="72"/>
    </row>
    <row r="1588" spans="1:14" ht="14.25" customHeight="1">
      <c r="A1588" s="149"/>
      <c r="B1588" s="188"/>
      <c r="C1588" s="182"/>
      <c r="D1588" s="79"/>
      <c r="E1588" s="82"/>
      <c r="F1588" s="82"/>
      <c r="G1588" s="82"/>
      <c r="H1588" s="82"/>
      <c r="I1588" s="82"/>
      <c r="J1588" s="82"/>
      <c r="K1588" s="82"/>
      <c r="L1588" s="82"/>
      <c r="M1588" s="82"/>
      <c r="N1588" s="72"/>
    </row>
    <row r="1589" spans="1:14" ht="14.25" customHeight="1">
      <c r="A1589" s="149"/>
      <c r="B1589" s="188"/>
      <c r="C1589" s="182"/>
      <c r="D1589" s="79"/>
      <c r="E1589" s="82"/>
      <c r="F1589" s="82"/>
      <c r="G1589" s="82"/>
      <c r="H1589" s="82"/>
      <c r="I1589" s="82"/>
      <c r="J1589" s="82"/>
      <c r="K1589" s="82"/>
      <c r="L1589" s="82"/>
      <c r="M1589" s="82"/>
      <c r="N1589" s="72"/>
    </row>
    <row r="1590" spans="1:14" ht="14.25" customHeight="1">
      <c r="A1590" s="149"/>
      <c r="B1590" s="188"/>
      <c r="C1590" s="182"/>
      <c r="D1590" s="79"/>
      <c r="E1590" s="82"/>
      <c r="F1590" s="82"/>
      <c r="G1590" s="82"/>
      <c r="H1590" s="82"/>
      <c r="I1590" s="82"/>
      <c r="J1590" s="82"/>
      <c r="K1590" s="82"/>
      <c r="L1590" s="82"/>
      <c r="M1590" s="82"/>
      <c r="N1590" s="72"/>
    </row>
    <row r="1591" spans="1:14" ht="14.25" customHeight="1">
      <c r="A1591" s="149"/>
      <c r="B1591" s="188"/>
      <c r="C1591" s="182"/>
      <c r="D1591" s="79"/>
      <c r="E1591" s="82"/>
      <c r="F1591" s="82"/>
      <c r="G1591" s="82"/>
      <c r="H1591" s="82"/>
      <c r="I1591" s="82"/>
      <c r="J1591" s="82"/>
      <c r="K1591" s="82"/>
      <c r="L1591" s="82"/>
      <c r="M1591" s="82"/>
      <c r="N1591" s="72"/>
    </row>
    <row r="1592" spans="1:14" ht="14.25" customHeight="1">
      <c r="A1592" s="149"/>
      <c r="B1592" s="188"/>
      <c r="C1592" s="182"/>
      <c r="D1592" s="79"/>
      <c r="E1592" s="82"/>
      <c r="F1592" s="82"/>
      <c r="G1592" s="82"/>
      <c r="H1592" s="82"/>
      <c r="I1592" s="82"/>
      <c r="J1592" s="82"/>
      <c r="K1592" s="82"/>
      <c r="L1592" s="82"/>
      <c r="M1592" s="82"/>
      <c r="N1592" s="72"/>
    </row>
    <row r="1593" spans="1:14" ht="14.25" customHeight="1">
      <c r="A1593" s="149"/>
      <c r="B1593" s="188"/>
      <c r="C1593" s="182"/>
      <c r="D1593" s="79"/>
      <c r="E1593" s="82"/>
      <c r="F1593" s="82"/>
      <c r="G1593" s="82"/>
      <c r="H1593" s="82"/>
      <c r="I1593" s="82"/>
      <c r="J1593" s="82"/>
      <c r="K1593" s="82"/>
      <c r="L1593" s="82"/>
      <c r="M1593" s="82"/>
      <c r="N1593" s="72"/>
    </row>
    <row r="1594" spans="1:14" ht="14.25" customHeight="1">
      <c r="A1594" s="149"/>
      <c r="B1594" s="188"/>
      <c r="C1594" s="182"/>
      <c r="D1594" s="79"/>
      <c r="E1594" s="82"/>
      <c r="F1594" s="82"/>
      <c r="G1594" s="82"/>
      <c r="H1594" s="82"/>
      <c r="I1594" s="82"/>
      <c r="J1594" s="82"/>
      <c r="K1594" s="82"/>
      <c r="L1594" s="82"/>
      <c r="N1594" s="72"/>
    </row>
    <row r="1595" spans="1:14" ht="14.25" customHeight="1">
      <c r="A1595" s="149"/>
      <c r="B1595" s="188"/>
      <c r="C1595" s="182"/>
      <c r="D1595" s="79"/>
      <c r="E1595" s="82"/>
      <c r="F1595" s="82"/>
      <c r="G1595" s="82"/>
      <c r="H1595" s="82"/>
      <c r="I1595" s="82"/>
      <c r="J1595" s="82"/>
      <c r="K1595" s="82"/>
      <c r="L1595" s="82"/>
      <c r="N1595" s="72"/>
    </row>
    <row r="1596" spans="1:14" ht="14.25" customHeight="1">
      <c r="A1596" s="149"/>
      <c r="C1596" s="182"/>
      <c r="D1596" s="79"/>
      <c r="N1596" s="72"/>
    </row>
    <row r="1597" spans="1:14" ht="14.25" customHeight="1">
      <c r="N1597" s="72"/>
    </row>
    <row r="1598" spans="1:14" ht="14.25" customHeight="1">
      <c r="I1598" s="192"/>
      <c r="J1598" s="192"/>
      <c r="K1598" s="192"/>
      <c r="L1598" s="192"/>
      <c r="N1598" s="72"/>
    </row>
    <row r="1599" spans="1:14" ht="14.25" customHeight="1">
      <c r="N1599" s="72"/>
    </row>
    <row r="1600" spans="1:14" ht="14.25" customHeight="1">
      <c r="N1600" s="72"/>
    </row>
    <row r="1601" spans="1:14" ht="14.25" customHeight="1">
      <c r="N1601" s="72"/>
    </row>
    <row r="1602" spans="1:14" ht="14.25" customHeight="1">
      <c r="N1602" s="72"/>
    </row>
    <row r="1603" spans="1:14" ht="14.25" customHeight="1">
      <c r="N1603" s="72"/>
    </row>
    <row r="1604" spans="1:14" ht="14.25" customHeight="1">
      <c r="N1604" s="72"/>
    </row>
    <row r="1605" spans="1:14" ht="14.25" customHeight="1">
      <c r="N1605" s="72"/>
    </row>
    <row r="1606" spans="1:14" ht="14.25" customHeight="1">
      <c r="N1606" s="72"/>
    </row>
    <row r="1607" spans="1:14" ht="14.25" customHeight="1">
      <c r="N1607" s="72"/>
    </row>
    <row r="1608" spans="1:14" ht="14.25" customHeight="1">
      <c r="N1608" s="72"/>
    </row>
    <row r="1609" spans="1:14" ht="14.25" customHeight="1">
      <c r="M1609" s="149"/>
      <c r="N1609" s="72"/>
    </row>
    <row r="1610" spans="1:14" ht="14.25" customHeight="1">
      <c r="M1610" s="149"/>
      <c r="N1610" s="72"/>
    </row>
    <row r="1611" spans="1:14" ht="14.25" customHeight="1">
      <c r="N1611" s="72"/>
    </row>
    <row r="1612" spans="1:14" ht="14.25" customHeight="1">
      <c r="A1612" s="82"/>
      <c r="B1612" s="152"/>
      <c r="C1612" s="82"/>
      <c r="E1612" s="82"/>
      <c r="F1612" s="82"/>
      <c r="G1612" s="82"/>
      <c r="H1612" s="82"/>
      <c r="I1612" s="82"/>
      <c r="J1612" s="82"/>
      <c r="K1612" s="82"/>
      <c r="L1612" s="82"/>
      <c r="N1612" s="72"/>
    </row>
    <row r="1613" spans="1:14" ht="14.25" customHeight="1">
      <c r="A1613" s="82"/>
      <c r="B1613" s="152"/>
      <c r="C1613" s="82"/>
      <c r="E1613" s="82"/>
      <c r="F1613" s="82"/>
      <c r="G1613" s="82"/>
      <c r="H1613" s="82"/>
      <c r="I1613" s="82"/>
      <c r="J1613" s="82"/>
      <c r="K1613" s="82"/>
      <c r="L1613" s="82"/>
      <c r="N1613" s="72"/>
    </row>
    <row r="1614" spans="1:14" ht="14.25" customHeight="1">
      <c r="A1614" s="82"/>
      <c r="B1614" s="152"/>
      <c r="C1614" s="82"/>
      <c r="E1614" s="82"/>
      <c r="F1614" s="82"/>
      <c r="G1614" s="82"/>
      <c r="H1614" s="82"/>
      <c r="I1614" s="82"/>
      <c r="J1614" s="82"/>
      <c r="K1614" s="82"/>
      <c r="L1614" s="82"/>
      <c r="N1614" s="72"/>
    </row>
    <row r="1615" spans="1:14" ht="14.25" customHeight="1">
      <c r="A1615" s="82"/>
      <c r="B1615" s="152"/>
      <c r="C1615" s="82"/>
      <c r="E1615" s="82"/>
      <c r="F1615" s="82"/>
      <c r="G1615" s="82"/>
      <c r="H1615" s="82"/>
      <c r="I1615" s="82"/>
      <c r="J1615" s="82"/>
      <c r="K1615" s="82"/>
      <c r="L1615" s="82"/>
      <c r="N1615" s="72"/>
    </row>
    <row r="1616" spans="1:14" ht="14.25" customHeight="1">
      <c r="A1616" s="82"/>
      <c r="B1616" s="152"/>
      <c r="C1616" s="82"/>
      <c r="E1616" s="82"/>
      <c r="F1616" s="82"/>
      <c r="G1616" s="82"/>
      <c r="H1616" s="82"/>
      <c r="I1616" s="82"/>
      <c r="J1616" s="82"/>
      <c r="K1616" s="82"/>
      <c r="L1616" s="82"/>
      <c r="N1616" s="72"/>
    </row>
    <row r="1617" spans="14:14" ht="14.25" customHeight="1">
      <c r="N1617" s="72"/>
    </row>
    <row r="1618" spans="14:14" ht="14.25" customHeight="1">
      <c r="N1618" s="72"/>
    </row>
    <row r="1619" spans="14:14" ht="14.25" customHeight="1">
      <c r="N1619" s="72"/>
    </row>
    <row r="1620" spans="14:14" ht="14.25" customHeight="1">
      <c r="N1620" s="72"/>
    </row>
    <row r="1621" spans="14:14" ht="14.25" customHeight="1">
      <c r="N1621" s="72"/>
    </row>
    <row r="1622" spans="14:14" ht="14.25" customHeight="1">
      <c r="N1622" s="72"/>
    </row>
    <row r="1623" spans="14:14" ht="14.25" customHeight="1">
      <c r="N1623" s="72"/>
    </row>
    <row r="1624" spans="14:14" ht="14.25" customHeight="1">
      <c r="N1624" s="72"/>
    </row>
    <row r="1625" spans="14:14" ht="14.25" customHeight="1">
      <c r="N1625" s="72"/>
    </row>
    <row r="1626" spans="14:14" ht="14.25" customHeight="1">
      <c r="N1626" s="72"/>
    </row>
    <row r="1627" spans="14:14" ht="14.25" customHeight="1">
      <c r="N1627" s="72"/>
    </row>
    <row r="1628" spans="14:14" ht="14.25" customHeight="1">
      <c r="N1628" s="72"/>
    </row>
    <row r="1629" spans="14:14" ht="14.25" customHeight="1">
      <c r="N1629" s="72"/>
    </row>
    <row r="1630" spans="14:14" ht="14.25" customHeight="1">
      <c r="N1630" s="72"/>
    </row>
    <row r="1631" spans="14:14" ht="14.25" customHeight="1">
      <c r="N1631" s="72"/>
    </row>
    <row r="1632" spans="14:14" ht="14.25" customHeight="1">
      <c r="N1632" s="72"/>
    </row>
    <row r="1633" spans="14:14" ht="14.25" customHeight="1">
      <c r="N1633" s="72"/>
    </row>
    <row r="1634" spans="14:14" ht="14.25" customHeight="1">
      <c r="N1634" s="72"/>
    </row>
    <row r="1635" spans="14:14" ht="14.25" customHeight="1">
      <c r="N1635" s="72"/>
    </row>
    <row r="1636" spans="14:14" ht="14.25" customHeight="1">
      <c r="N1636" s="72"/>
    </row>
    <row r="1637" spans="14:14" ht="14.25" customHeight="1">
      <c r="N1637" s="72"/>
    </row>
    <row r="1638" spans="14:14" ht="14.25" customHeight="1">
      <c r="N1638" s="72"/>
    </row>
    <row r="1639" spans="14:14" ht="14.25" customHeight="1">
      <c r="N1639" s="72"/>
    </row>
    <row r="1640" spans="14:14" ht="14.25" customHeight="1">
      <c r="N1640" s="72"/>
    </row>
    <row r="1641" spans="14:14" ht="14.25" customHeight="1">
      <c r="N1641" s="72"/>
    </row>
    <row r="1642" spans="14:14" ht="14.25" customHeight="1">
      <c r="N1642" s="72"/>
    </row>
    <row r="1643" spans="14:14" ht="14.25" customHeight="1">
      <c r="N1643" s="72"/>
    </row>
    <row r="1644" spans="14:14" ht="14.25" customHeight="1">
      <c r="N1644" s="72"/>
    </row>
    <row r="1645" spans="14:14" ht="14.25" customHeight="1">
      <c r="N1645" s="72"/>
    </row>
    <row r="1646" spans="14:14" ht="14.25" customHeight="1">
      <c r="N1646" s="72"/>
    </row>
    <row r="1647" spans="14:14" ht="14.25" customHeight="1">
      <c r="N1647" s="72"/>
    </row>
    <row r="1648" spans="14:14" ht="14.25" customHeight="1">
      <c r="N1648" s="72"/>
    </row>
    <row r="1649" spans="14:14" ht="14.25" customHeight="1">
      <c r="N1649" s="72"/>
    </row>
    <row r="1650" spans="14:14" ht="14.25" customHeight="1">
      <c r="N1650" s="72"/>
    </row>
    <row r="1651" spans="14:14" ht="14.25" customHeight="1">
      <c r="N1651" s="72"/>
    </row>
    <row r="1652" spans="14:14" ht="14.25" customHeight="1">
      <c r="N1652" s="72"/>
    </row>
    <row r="1653" spans="14:14" ht="14.25" customHeight="1">
      <c r="N1653" s="72"/>
    </row>
    <row r="1654" spans="14:14" ht="14.25" customHeight="1">
      <c r="N1654" s="72"/>
    </row>
    <row r="1655" spans="14:14" ht="14.25" customHeight="1">
      <c r="N1655" s="72"/>
    </row>
    <row r="1656" spans="14:14" ht="14.25" customHeight="1">
      <c r="N1656" s="72"/>
    </row>
    <row r="1657" spans="14:14" ht="14.25" customHeight="1">
      <c r="N1657" s="72"/>
    </row>
    <row r="1658" spans="14:14" ht="14.25" customHeight="1">
      <c r="N1658" s="72"/>
    </row>
    <row r="1659" spans="14:14" ht="14.25" customHeight="1">
      <c r="N1659" s="72"/>
    </row>
    <row r="1660" spans="14:14" ht="14.25" customHeight="1">
      <c r="N1660" s="72"/>
    </row>
    <row r="1661" spans="14:14" ht="14.25" customHeight="1">
      <c r="N1661" s="72"/>
    </row>
    <row r="1662" spans="14:14" ht="14.25" customHeight="1">
      <c r="N1662" s="72"/>
    </row>
    <row r="1663" spans="14:14" ht="14.25" customHeight="1">
      <c r="N1663" s="72"/>
    </row>
    <row r="1664" spans="14:14" ht="14.25" customHeight="1">
      <c r="N1664" s="72"/>
    </row>
    <row r="1665" spans="14:14" ht="14.25" customHeight="1">
      <c r="N1665" s="72"/>
    </row>
    <row r="1666" spans="14:14" ht="14.25" customHeight="1">
      <c r="N1666" s="72"/>
    </row>
    <row r="1667" spans="14:14" ht="14.25" customHeight="1">
      <c r="N1667" s="72"/>
    </row>
    <row r="1668" spans="14:14" ht="14.25" customHeight="1">
      <c r="N1668" s="72"/>
    </row>
    <row r="1669" spans="14:14" ht="14.25" customHeight="1">
      <c r="N1669" s="72"/>
    </row>
    <row r="1670" spans="14:14" ht="14.25" customHeight="1">
      <c r="N1670" s="72"/>
    </row>
    <row r="1671" spans="14:14" ht="14.25" customHeight="1">
      <c r="N1671" s="72"/>
    </row>
    <row r="1672" spans="14:14" ht="14.25" customHeight="1">
      <c r="N1672" s="72"/>
    </row>
    <row r="1673" spans="14:14" ht="14.25" customHeight="1">
      <c r="N1673" s="72"/>
    </row>
    <row r="1674" spans="14:14" ht="14.25" customHeight="1">
      <c r="N1674" s="72"/>
    </row>
    <row r="1675" spans="14:14" ht="14.25" customHeight="1">
      <c r="N1675" s="72"/>
    </row>
    <row r="1676" spans="14:14" ht="14.25" customHeight="1">
      <c r="N1676" s="72"/>
    </row>
    <row r="1677" spans="14:14" ht="14.25" customHeight="1">
      <c r="N1677" s="72"/>
    </row>
    <row r="1678" spans="14:14" ht="14.25" customHeight="1">
      <c r="N1678" s="72"/>
    </row>
    <row r="1679" spans="14:14" ht="14.25" customHeight="1">
      <c r="N1679" s="72"/>
    </row>
    <row r="1680" spans="14:14" ht="14.25" customHeight="1">
      <c r="N1680" s="72"/>
    </row>
    <row r="1681" spans="14:14" ht="14.25" customHeight="1">
      <c r="N1681" s="72"/>
    </row>
    <row r="1682" spans="14:14" ht="14.25" customHeight="1">
      <c r="N1682" s="72"/>
    </row>
    <row r="1683" spans="14:14" ht="14.25" customHeight="1">
      <c r="N1683" s="72"/>
    </row>
    <row r="1684" spans="14:14" ht="14.25" customHeight="1">
      <c r="N1684" s="72"/>
    </row>
    <row r="1685" spans="14:14" ht="14.25" customHeight="1">
      <c r="N1685" s="72"/>
    </row>
    <row r="1686" spans="14:14" ht="14.25" customHeight="1">
      <c r="N1686" s="72"/>
    </row>
    <row r="1687" spans="14:14" ht="14.25" customHeight="1">
      <c r="N1687" s="72"/>
    </row>
    <row r="1688" spans="14:14" ht="14.25" customHeight="1">
      <c r="N1688" s="72"/>
    </row>
    <row r="1689" spans="14:14" ht="14.25" customHeight="1">
      <c r="N1689" s="72"/>
    </row>
    <row r="1690" spans="14:14" ht="14.25" customHeight="1">
      <c r="N1690" s="72"/>
    </row>
    <row r="1691" spans="14:14" ht="14.25" customHeight="1">
      <c r="N1691" s="72"/>
    </row>
    <row r="1692" spans="14:14" ht="14.25" customHeight="1">
      <c r="N1692" s="72"/>
    </row>
    <row r="1693" spans="14:14" ht="14.25" customHeight="1">
      <c r="N1693" s="72"/>
    </row>
    <row r="1694" spans="14:14" ht="14.25" customHeight="1">
      <c r="N1694" s="72"/>
    </row>
    <row r="1695" spans="14:14" ht="14.25" customHeight="1">
      <c r="N1695" s="72"/>
    </row>
    <row r="1696" spans="14:14" ht="14.25" customHeight="1">
      <c r="N1696" s="72"/>
    </row>
    <row r="1697" spans="14:14" ht="14.25" customHeight="1">
      <c r="N1697" s="72"/>
    </row>
    <row r="1698" spans="14:14" ht="14.25" customHeight="1">
      <c r="N1698" s="72"/>
    </row>
    <row r="1699" spans="14:14" ht="14.25" customHeight="1">
      <c r="N1699" s="72"/>
    </row>
    <row r="1700" spans="14:14" ht="14.25" customHeight="1">
      <c r="N1700" s="72"/>
    </row>
    <row r="1701" spans="14:14" ht="14.25" customHeight="1">
      <c r="N1701" s="72"/>
    </row>
    <row r="1702" spans="14:14" ht="14.25" customHeight="1">
      <c r="N1702" s="72"/>
    </row>
    <row r="1703" spans="14:14" ht="14.25" customHeight="1">
      <c r="N1703" s="72"/>
    </row>
    <row r="1704" spans="14:14" ht="14.25" customHeight="1">
      <c r="N1704" s="72"/>
    </row>
    <row r="1705" spans="14:14" ht="14.25" customHeight="1">
      <c r="N1705" s="72"/>
    </row>
    <row r="1706" spans="14:14" ht="14.25" customHeight="1">
      <c r="N1706" s="72"/>
    </row>
    <row r="1707" spans="14:14" ht="14.25" customHeight="1">
      <c r="N1707" s="72"/>
    </row>
    <row r="1708" spans="14:14" ht="14.25" customHeight="1">
      <c r="N1708" s="72"/>
    </row>
    <row r="1709" spans="14:14" ht="14.25" customHeight="1">
      <c r="N1709" s="72"/>
    </row>
    <row r="1710" spans="14:14" ht="14.25" customHeight="1">
      <c r="N1710" s="72"/>
    </row>
    <row r="1711" spans="14:14" ht="14.25" customHeight="1">
      <c r="N1711" s="72"/>
    </row>
    <row r="1712" spans="14:14" ht="14.25" customHeight="1">
      <c r="N1712" s="72"/>
    </row>
    <row r="1713" spans="14:14" ht="14.25" customHeight="1">
      <c r="N1713" s="72"/>
    </row>
    <row r="1714" spans="14:14" ht="14.25" customHeight="1">
      <c r="N1714" s="72"/>
    </row>
    <row r="1715" spans="14:14" ht="14.25" customHeight="1">
      <c r="N1715" s="72"/>
    </row>
    <row r="1716" spans="14:14" ht="14.25" customHeight="1">
      <c r="N1716" s="72"/>
    </row>
    <row r="1717" spans="14:14" ht="14.25" customHeight="1">
      <c r="N1717" s="72"/>
    </row>
    <row r="1718" spans="14:14" ht="14.25" customHeight="1">
      <c r="N1718" s="72"/>
    </row>
    <row r="1719" spans="14:14" ht="14.25" customHeight="1">
      <c r="N1719" s="72"/>
    </row>
    <row r="1720" spans="14:14" ht="14.25" customHeight="1">
      <c r="N1720" s="72"/>
    </row>
    <row r="1721" spans="14:14" ht="14.25" customHeight="1">
      <c r="N1721" s="72"/>
    </row>
    <row r="1722" spans="14:14" ht="14.25" customHeight="1">
      <c r="N1722" s="72"/>
    </row>
    <row r="1723" spans="14:14" ht="14.25" customHeight="1">
      <c r="N1723" s="72"/>
    </row>
    <row r="1724" spans="14:14" ht="14.25" customHeight="1">
      <c r="N1724" s="72"/>
    </row>
    <row r="1725" spans="14:14" ht="14.25" customHeight="1">
      <c r="N1725" s="72"/>
    </row>
    <row r="1726" spans="14:14" ht="14.25" customHeight="1">
      <c r="N1726" s="72"/>
    </row>
    <row r="1727" spans="14:14" ht="14.25" customHeight="1">
      <c r="N1727" s="72"/>
    </row>
    <row r="1728" spans="14:14" ht="14.25" customHeight="1">
      <c r="N1728" s="72"/>
    </row>
    <row r="1729" spans="14:14" ht="14.25" customHeight="1">
      <c r="N1729" s="72"/>
    </row>
    <row r="1730" spans="14:14" ht="14.25" customHeight="1">
      <c r="N1730" s="72"/>
    </row>
    <row r="1731" spans="14:14" ht="14.25" customHeight="1">
      <c r="N1731" s="72"/>
    </row>
    <row r="1732" spans="14:14" ht="14.25" customHeight="1">
      <c r="N1732" s="72"/>
    </row>
    <row r="1733" spans="14:14" ht="14.25" customHeight="1">
      <c r="N1733" s="72"/>
    </row>
    <row r="1734" spans="14:14" ht="14.25" customHeight="1">
      <c r="N1734" s="72"/>
    </row>
    <row r="1735" spans="14:14" ht="14.25" customHeight="1">
      <c r="N1735" s="72"/>
    </row>
    <row r="1736" spans="14:14" ht="14.25" customHeight="1">
      <c r="N1736" s="72"/>
    </row>
    <row r="1737" spans="14:14" ht="14.25" customHeight="1">
      <c r="N1737" s="72"/>
    </row>
    <row r="1738" spans="14:14" ht="14.25" customHeight="1">
      <c r="N1738" s="72"/>
    </row>
    <row r="1739" spans="14:14" ht="14.25" customHeight="1">
      <c r="N1739" s="72"/>
    </row>
    <row r="1740" spans="14:14" ht="14.25" customHeight="1">
      <c r="N1740" s="72"/>
    </row>
    <row r="1741" spans="14:14" ht="14.25" customHeight="1">
      <c r="N1741" s="72"/>
    </row>
    <row r="1742" spans="14:14" ht="14.25" customHeight="1">
      <c r="N1742" s="72"/>
    </row>
    <row r="1743" spans="14:14" ht="14.25" customHeight="1">
      <c r="N1743" s="72"/>
    </row>
    <row r="1744" spans="14:14" ht="14.25" customHeight="1">
      <c r="N1744" s="72"/>
    </row>
    <row r="1745" spans="14:14" ht="14.25" customHeight="1">
      <c r="N1745" s="72"/>
    </row>
    <row r="1746" spans="14:14" ht="14.25" customHeight="1">
      <c r="N1746" s="72"/>
    </row>
    <row r="1747" spans="14:14" ht="14.25" customHeight="1">
      <c r="N1747" s="72"/>
    </row>
    <row r="1748" spans="14:14" ht="14.25" customHeight="1">
      <c r="N1748" s="72"/>
    </row>
    <row r="1749" spans="14:14" ht="14.25" customHeight="1">
      <c r="N1749" s="72"/>
    </row>
    <row r="1750" spans="14:14" ht="14.25" customHeight="1">
      <c r="N1750" s="72"/>
    </row>
    <row r="1751" spans="14:14" ht="14.25" customHeight="1">
      <c r="N1751" s="72"/>
    </row>
    <row r="1752" spans="14:14" ht="14.25" customHeight="1">
      <c r="N1752" s="72"/>
    </row>
    <row r="1753" spans="14:14" ht="14.25" customHeight="1">
      <c r="N1753" s="72"/>
    </row>
    <row r="1754" spans="14:14" ht="14.25" customHeight="1">
      <c r="N1754" s="72"/>
    </row>
    <row r="1755" spans="14:14" ht="14.25" customHeight="1">
      <c r="N1755" s="72"/>
    </row>
    <row r="1756" spans="14:14" ht="14.25" customHeight="1">
      <c r="N1756" s="72"/>
    </row>
    <row r="1757" spans="14:14" ht="14.25" customHeight="1">
      <c r="N1757" s="72"/>
    </row>
    <row r="1758" spans="14:14" ht="14.25" customHeight="1">
      <c r="N1758" s="72"/>
    </row>
    <row r="1759" spans="14:14" ht="14.25" customHeight="1">
      <c r="N1759" s="72"/>
    </row>
    <row r="1760" spans="14:14" ht="14.25" customHeight="1">
      <c r="N1760" s="72"/>
    </row>
    <row r="1761" spans="14:14" ht="14.25" customHeight="1">
      <c r="N1761" s="72"/>
    </row>
    <row r="1762" spans="14:14" ht="14.25" customHeight="1">
      <c r="N1762" s="72"/>
    </row>
    <row r="1763" spans="14:14" ht="14.25" customHeight="1">
      <c r="N1763" s="72"/>
    </row>
    <row r="1764" spans="14:14" ht="14.25" customHeight="1">
      <c r="N1764" s="72"/>
    </row>
    <row r="1765" spans="14:14" ht="14.25" customHeight="1">
      <c r="N1765" s="72"/>
    </row>
    <row r="1766" spans="14:14" ht="14.25" customHeight="1">
      <c r="N1766" s="72"/>
    </row>
    <row r="1767" spans="14:14" ht="14.25" customHeight="1">
      <c r="N1767" s="72"/>
    </row>
    <row r="1768" spans="14:14" ht="14.25" customHeight="1">
      <c r="N1768" s="72"/>
    </row>
    <row r="1769" spans="14:14" ht="14.25" customHeight="1">
      <c r="N1769" s="72"/>
    </row>
    <row r="1770" spans="14:14" ht="14.25" customHeight="1">
      <c r="N1770" s="72"/>
    </row>
    <row r="1771" spans="14:14" ht="14.25" customHeight="1">
      <c r="N1771" s="72"/>
    </row>
    <row r="1772" spans="14:14" ht="14.25" customHeight="1">
      <c r="N1772" s="72"/>
    </row>
    <row r="1773" spans="14:14" ht="14.25" customHeight="1">
      <c r="N1773" s="72"/>
    </row>
    <row r="1774" spans="14:14" ht="14.25" customHeight="1">
      <c r="N1774" s="72"/>
    </row>
    <row r="1775" spans="14:14" ht="14.25" customHeight="1">
      <c r="N1775" s="72"/>
    </row>
    <row r="1776" spans="14:14" ht="14.25" customHeight="1">
      <c r="N1776" s="72"/>
    </row>
    <row r="1777" spans="14:14" ht="14.25" customHeight="1">
      <c r="N1777" s="72"/>
    </row>
    <row r="1778" spans="14:14" ht="14.25" customHeight="1">
      <c r="N1778" s="72"/>
    </row>
    <row r="1779" spans="14:14" ht="14.25" customHeight="1">
      <c r="N1779" s="72"/>
    </row>
    <row r="1780" spans="14:14" ht="14.25" customHeight="1">
      <c r="N1780" s="72"/>
    </row>
    <row r="1781" spans="14:14" ht="14.25" customHeight="1">
      <c r="N1781" s="72"/>
    </row>
    <row r="1782" spans="14:14" ht="14.25" customHeight="1">
      <c r="N1782" s="72"/>
    </row>
    <row r="1783" spans="14:14" ht="14.25" customHeight="1">
      <c r="N1783" s="72"/>
    </row>
    <row r="1784" spans="14:14" ht="14.25" customHeight="1">
      <c r="N1784" s="72"/>
    </row>
    <row r="1785" spans="14:14" ht="14.25" customHeight="1">
      <c r="N1785" s="72"/>
    </row>
    <row r="1786" spans="14:14" ht="14.25" customHeight="1">
      <c r="N1786" s="72"/>
    </row>
    <row r="1787" spans="14:14" ht="14.25" customHeight="1">
      <c r="N1787" s="72"/>
    </row>
    <row r="1788" spans="14:14" ht="14.25" customHeight="1">
      <c r="N1788" s="72"/>
    </row>
    <row r="1789" spans="14:14" ht="14.25" customHeight="1">
      <c r="N1789" s="72"/>
    </row>
    <row r="1790" spans="14:14" ht="14.25" customHeight="1">
      <c r="N1790" s="72"/>
    </row>
    <row r="1791" spans="14:14" ht="14.25" customHeight="1">
      <c r="N1791" s="72"/>
    </row>
    <row r="1792" spans="14:14" ht="14.25" customHeight="1">
      <c r="N1792" s="72"/>
    </row>
    <row r="1793" spans="14:14" ht="14.25" customHeight="1">
      <c r="N1793" s="72"/>
    </row>
    <row r="1794" spans="14:14" ht="14.25" customHeight="1">
      <c r="N1794" s="72"/>
    </row>
    <row r="1795" spans="14:14" ht="14.25" customHeight="1">
      <c r="N1795" s="72"/>
    </row>
    <row r="1796" spans="14:14" ht="14.25" customHeight="1">
      <c r="N1796" s="72"/>
    </row>
    <row r="1797" spans="14:14" ht="14.25" customHeight="1">
      <c r="N1797" s="72"/>
    </row>
    <row r="1798" spans="14:14" ht="14.25" customHeight="1">
      <c r="N1798" s="72"/>
    </row>
    <row r="1799" spans="14:14" ht="14.25" customHeight="1">
      <c r="N1799" s="72"/>
    </row>
    <row r="1800" spans="14:14" ht="14.25" customHeight="1">
      <c r="N1800" s="72"/>
    </row>
    <row r="1801" spans="14:14" ht="14.25" customHeight="1">
      <c r="N1801" s="72"/>
    </row>
    <row r="1802" spans="14:14" ht="14.25" customHeight="1">
      <c r="N1802" s="72"/>
    </row>
    <row r="1803" spans="14:14" ht="14.25" customHeight="1">
      <c r="N1803" s="72"/>
    </row>
    <row r="1804" spans="14:14" ht="14.25" customHeight="1">
      <c r="N1804" s="72"/>
    </row>
    <row r="1805" spans="14:14" ht="14.25" customHeight="1">
      <c r="N1805" s="72"/>
    </row>
    <row r="1806" spans="14:14" ht="14.25" customHeight="1">
      <c r="N1806" s="72"/>
    </row>
    <row r="1807" spans="14:14" ht="14.25" customHeight="1">
      <c r="N1807" s="72"/>
    </row>
    <row r="1808" spans="14:14" ht="14.25" customHeight="1">
      <c r="N1808" s="72"/>
    </row>
    <row r="1809" spans="14:14" ht="14.25" customHeight="1">
      <c r="N1809" s="72"/>
    </row>
    <row r="1810" spans="14:14" ht="14.25" customHeight="1">
      <c r="N1810" s="72"/>
    </row>
    <row r="1811" spans="14:14" ht="14.25" customHeight="1">
      <c r="N1811" s="72"/>
    </row>
    <row r="1812" spans="14:14" ht="14.25" customHeight="1">
      <c r="N1812" s="72"/>
    </row>
    <row r="1813" spans="14:14" ht="14.25" customHeight="1">
      <c r="N1813" s="72"/>
    </row>
    <row r="1814" spans="14:14" ht="14.25" customHeight="1">
      <c r="N1814" s="72"/>
    </row>
    <row r="1815" spans="14:14" ht="14.25" customHeight="1">
      <c r="N1815" s="72"/>
    </row>
    <row r="1816" spans="14:14" ht="14.25" customHeight="1">
      <c r="N1816" s="72"/>
    </row>
    <row r="1817" spans="14:14" ht="14.25" customHeight="1">
      <c r="N1817" s="72"/>
    </row>
    <row r="1818" spans="14:14" ht="14.25" customHeight="1">
      <c r="N1818" s="72"/>
    </row>
    <row r="1819" spans="14:14" ht="14.25" customHeight="1">
      <c r="N1819" s="72"/>
    </row>
    <row r="1820" spans="14:14" ht="14.25" customHeight="1">
      <c r="N1820" s="72"/>
    </row>
    <row r="1821" spans="14:14" ht="14.25" customHeight="1">
      <c r="N1821" s="72"/>
    </row>
    <row r="1822" spans="14:14" ht="14.25" customHeight="1">
      <c r="N1822" s="72"/>
    </row>
    <row r="1823" spans="14:14" ht="14.25" customHeight="1">
      <c r="N1823" s="72"/>
    </row>
    <row r="1824" spans="14:14" ht="14.25" customHeight="1">
      <c r="N1824" s="72"/>
    </row>
    <row r="1825" spans="14:14" ht="14.25" customHeight="1">
      <c r="N1825" s="72"/>
    </row>
    <row r="1826" spans="14:14" ht="14.25" customHeight="1">
      <c r="N1826" s="72"/>
    </row>
    <row r="1827" spans="14:14" ht="14.25" customHeight="1">
      <c r="N1827" s="72"/>
    </row>
    <row r="1828" spans="14:14" ht="14.25" customHeight="1">
      <c r="N1828" s="72"/>
    </row>
    <row r="1829" spans="14:14" ht="14.25" customHeight="1">
      <c r="N1829" s="72"/>
    </row>
    <row r="1830" spans="14:14" ht="14.25" customHeight="1">
      <c r="N1830" s="72"/>
    </row>
    <row r="1831" spans="14:14" ht="14.25" customHeight="1">
      <c r="N1831" s="72"/>
    </row>
    <row r="1832" spans="14:14" ht="14.25" customHeight="1">
      <c r="N1832" s="72"/>
    </row>
    <row r="1833" spans="14:14" ht="14.25" customHeight="1">
      <c r="N1833" s="72"/>
    </row>
    <row r="1834" spans="14:14" ht="14.25" customHeight="1">
      <c r="N1834" s="72"/>
    </row>
    <row r="1835" spans="14:14" ht="14.25" customHeight="1">
      <c r="N1835" s="72"/>
    </row>
    <row r="1836" spans="14:14" ht="14.25" customHeight="1">
      <c r="N1836" s="72"/>
    </row>
    <row r="1837" spans="14:14" ht="14.25" customHeight="1">
      <c r="N1837" s="72"/>
    </row>
    <row r="1838" spans="14:14" ht="14.25" customHeight="1">
      <c r="N1838" s="72"/>
    </row>
    <row r="1839" spans="14:14" ht="14.25" customHeight="1">
      <c r="N1839" s="72"/>
    </row>
    <row r="1840" spans="14:14" ht="14.25" customHeight="1">
      <c r="N1840" s="72"/>
    </row>
    <row r="1841" spans="14:14" ht="14.25" customHeight="1">
      <c r="N1841" s="72"/>
    </row>
    <row r="1842" spans="14:14" ht="14.25" customHeight="1">
      <c r="N1842" s="72"/>
    </row>
    <row r="1843" spans="14:14" ht="14.25" customHeight="1">
      <c r="N1843" s="72"/>
    </row>
    <row r="1844" spans="14:14" ht="14.25" customHeight="1">
      <c r="N1844" s="72"/>
    </row>
    <row r="1845" spans="14:14" ht="14.25" customHeight="1">
      <c r="N1845" s="72"/>
    </row>
    <row r="1846" spans="14:14" ht="14.25" customHeight="1">
      <c r="N1846" s="72"/>
    </row>
    <row r="1847" spans="14:14" ht="14.25" customHeight="1">
      <c r="N1847" s="72"/>
    </row>
    <row r="1848" spans="14:14" ht="14.25" customHeight="1">
      <c r="N1848" s="72"/>
    </row>
    <row r="1849" spans="14:14" ht="14.25" customHeight="1">
      <c r="N1849" s="72"/>
    </row>
    <row r="1850" spans="14:14" ht="14.25" customHeight="1">
      <c r="N1850" s="72"/>
    </row>
    <row r="1851" spans="14:14" ht="14.25" customHeight="1">
      <c r="N1851" s="72"/>
    </row>
    <row r="1852" spans="14:14" ht="14.25" customHeight="1">
      <c r="N1852" s="72"/>
    </row>
    <row r="1853" spans="14:14" ht="14.25" customHeight="1">
      <c r="N1853" s="72"/>
    </row>
    <row r="1854" spans="14:14" ht="14.25" customHeight="1">
      <c r="N1854" s="72"/>
    </row>
    <row r="1855" spans="14:14" ht="14.25" customHeight="1">
      <c r="N1855" s="72"/>
    </row>
    <row r="1856" spans="14:14" ht="14.25" customHeight="1">
      <c r="N1856" s="72"/>
    </row>
    <row r="1857" spans="14:14" ht="14.25" customHeight="1">
      <c r="N1857" s="72"/>
    </row>
    <row r="1858" spans="14:14" ht="14.25" customHeight="1">
      <c r="N1858" s="72"/>
    </row>
    <row r="1859" spans="14:14" ht="14.25" customHeight="1">
      <c r="N1859" s="72"/>
    </row>
    <row r="1860" spans="14:14" ht="14.25" customHeight="1">
      <c r="N1860" s="72"/>
    </row>
    <row r="1861" spans="14:14" ht="14.25" customHeight="1">
      <c r="N1861" s="72"/>
    </row>
    <row r="1862" spans="14:14" ht="14.25" customHeight="1">
      <c r="N1862" s="72"/>
    </row>
    <row r="1863" spans="14:14" ht="14.25" customHeight="1">
      <c r="N1863" s="72"/>
    </row>
    <row r="1864" spans="14:14" ht="14.25" customHeight="1">
      <c r="N1864" s="72"/>
    </row>
    <row r="1865" spans="14:14" ht="14.25" customHeight="1">
      <c r="N1865" s="72"/>
    </row>
    <row r="1866" spans="14:14" ht="14.25" customHeight="1">
      <c r="N1866" s="72"/>
    </row>
    <row r="1867" spans="14:14" ht="14.25" customHeight="1">
      <c r="N1867" s="72"/>
    </row>
    <row r="1868" spans="14:14" ht="14.25" customHeight="1">
      <c r="N1868" s="72"/>
    </row>
    <row r="1869" spans="14:14" ht="14.25" customHeight="1">
      <c r="N1869" s="72"/>
    </row>
    <row r="1870" spans="14:14" ht="14.25" customHeight="1">
      <c r="N1870" s="72"/>
    </row>
    <row r="1871" spans="14:14" ht="14.25" customHeight="1">
      <c r="N1871" s="72"/>
    </row>
    <row r="1872" spans="14:14" ht="14.25" customHeight="1">
      <c r="N1872" s="72"/>
    </row>
    <row r="1873" spans="14:14" ht="14.25" customHeight="1">
      <c r="N1873" s="72"/>
    </row>
    <row r="1874" spans="14:14" ht="14.25" customHeight="1">
      <c r="N1874" s="72"/>
    </row>
    <row r="1875" spans="14:14" ht="14.25" customHeight="1">
      <c r="N1875" s="72"/>
    </row>
    <row r="1876" spans="14:14" ht="14.25" customHeight="1">
      <c r="N1876" s="72"/>
    </row>
    <row r="1877" spans="14:14" ht="14.25" customHeight="1">
      <c r="N1877" s="72"/>
    </row>
    <row r="1878" spans="14:14" ht="14.25" customHeight="1">
      <c r="N1878" s="72"/>
    </row>
    <row r="1879" spans="14:14" ht="14.25" customHeight="1">
      <c r="N1879" s="72"/>
    </row>
    <row r="1880" spans="14:14" ht="14.25" customHeight="1">
      <c r="N1880" s="72"/>
    </row>
    <row r="1881" spans="14:14" ht="14.25" customHeight="1">
      <c r="N1881" s="72"/>
    </row>
    <row r="1882" spans="14:14" ht="14.25" customHeight="1">
      <c r="N1882" s="72"/>
    </row>
    <row r="1883" spans="14:14" ht="14.25" customHeight="1">
      <c r="N1883" s="72"/>
    </row>
    <row r="1884" spans="14:14" ht="14.25" customHeight="1">
      <c r="N1884" s="72"/>
    </row>
    <row r="1885" spans="14:14" ht="14.25" customHeight="1">
      <c r="N1885" s="72"/>
    </row>
    <row r="1886" spans="14:14" ht="14.25" customHeight="1">
      <c r="N1886" s="72"/>
    </row>
    <row r="1887" spans="14:14" ht="14.25" customHeight="1">
      <c r="N1887" s="72"/>
    </row>
    <row r="1888" spans="14:14" ht="14.25" customHeight="1">
      <c r="N1888" s="72"/>
    </row>
    <row r="1889" spans="14:14" ht="14.25" customHeight="1">
      <c r="N1889" s="72"/>
    </row>
    <row r="1890" spans="14:14" ht="14.25" customHeight="1">
      <c r="N1890" s="72"/>
    </row>
    <row r="1891" spans="14:14" ht="14.25" customHeight="1">
      <c r="N1891" s="72"/>
    </row>
    <row r="1892" spans="14:14" ht="14.25" customHeight="1">
      <c r="N1892" s="72"/>
    </row>
    <row r="1893" spans="14:14" ht="14.25" customHeight="1">
      <c r="N1893" s="72"/>
    </row>
    <row r="1894" spans="14:14" ht="14.25" customHeight="1">
      <c r="N1894" s="72"/>
    </row>
    <row r="1895" spans="14:14" ht="14.25" customHeight="1">
      <c r="N1895" s="72"/>
    </row>
    <row r="1896" spans="14:14" ht="14.25" customHeight="1">
      <c r="N1896" s="72"/>
    </row>
    <row r="1897" spans="14:14" ht="14.25" customHeight="1">
      <c r="N1897" s="72"/>
    </row>
    <row r="1898" spans="14:14" ht="14.25" customHeight="1">
      <c r="N1898" s="72"/>
    </row>
    <row r="1899" spans="14:14" ht="14.25" customHeight="1">
      <c r="N1899" s="72"/>
    </row>
    <row r="1900" spans="14:14" ht="14.25" customHeight="1">
      <c r="N1900" s="72"/>
    </row>
    <row r="1901" spans="14:14" ht="14.25" customHeight="1">
      <c r="N1901" s="72"/>
    </row>
    <row r="1902" spans="14:14" ht="14.25" customHeight="1">
      <c r="N1902" s="72"/>
    </row>
    <row r="1903" spans="14:14" ht="14.25" customHeight="1">
      <c r="N1903" s="72"/>
    </row>
    <row r="1904" spans="14:14" ht="14.25" customHeight="1">
      <c r="N1904" s="72"/>
    </row>
    <row r="1905" spans="14:14" ht="14.25" customHeight="1">
      <c r="N1905" s="72"/>
    </row>
    <row r="1906" spans="14:14" ht="14.25" customHeight="1">
      <c r="N1906" s="72"/>
    </row>
    <row r="1907" spans="14:14" ht="14.25" customHeight="1">
      <c r="N1907" s="72"/>
    </row>
    <row r="1908" spans="14:14" ht="14.25" customHeight="1">
      <c r="N1908" s="72"/>
    </row>
    <row r="1909" spans="14:14" ht="14.25" customHeight="1">
      <c r="N1909" s="72"/>
    </row>
    <row r="1910" spans="14:14" ht="14.25" customHeight="1">
      <c r="N1910" s="72"/>
    </row>
    <row r="1911" spans="14:14" ht="14.25" customHeight="1">
      <c r="N1911" s="72"/>
    </row>
    <row r="1912" spans="14:14" ht="14.25" customHeight="1">
      <c r="N1912" s="72"/>
    </row>
    <row r="1913" spans="14:14" ht="14.25" customHeight="1">
      <c r="N1913" s="72"/>
    </row>
    <row r="1914" spans="14:14" ht="14.25" customHeight="1">
      <c r="N1914" s="72"/>
    </row>
    <row r="1915" spans="14:14" ht="14.25" customHeight="1">
      <c r="N1915" s="72"/>
    </row>
    <row r="1916" spans="14:14" ht="14.25" customHeight="1">
      <c r="N1916" s="72"/>
    </row>
    <row r="1917" spans="14:14" ht="14.25" customHeight="1">
      <c r="N1917" s="72"/>
    </row>
    <row r="1918" spans="14:14" ht="14.25" customHeight="1">
      <c r="N1918" s="72"/>
    </row>
    <row r="1919" spans="14:14" ht="14.25" customHeight="1">
      <c r="N1919" s="72"/>
    </row>
    <row r="1920" spans="14:14" ht="14.25" customHeight="1">
      <c r="N1920" s="72"/>
    </row>
    <row r="1921" spans="14:14" ht="14.25" customHeight="1">
      <c r="N1921" s="72"/>
    </row>
    <row r="1922" spans="14:14" ht="14.25" customHeight="1">
      <c r="N1922" s="72"/>
    </row>
    <row r="1923" spans="14:14" ht="14.25" customHeight="1">
      <c r="N1923" s="72"/>
    </row>
    <row r="1924" spans="14:14" ht="14.25" customHeight="1">
      <c r="N1924" s="72"/>
    </row>
    <row r="1925" spans="14:14" ht="14.25" customHeight="1">
      <c r="N1925" s="72"/>
    </row>
    <row r="1926" spans="14:14" ht="14.25" customHeight="1">
      <c r="N1926" s="72"/>
    </row>
    <row r="1927" spans="14:14" ht="14.25" customHeight="1">
      <c r="N1927" s="72"/>
    </row>
    <row r="1928" spans="14:14" ht="14.25" customHeight="1">
      <c r="N1928" s="72"/>
    </row>
    <row r="1929" spans="14:14" ht="14.25" customHeight="1">
      <c r="N1929" s="72"/>
    </row>
    <row r="1930" spans="14:14" ht="14.25" customHeight="1">
      <c r="N1930" s="72"/>
    </row>
    <row r="1931" spans="14:14" ht="14.25" customHeight="1">
      <c r="N1931" s="72"/>
    </row>
    <row r="1932" spans="14:14" ht="14.25" customHeight="1">
      <c r="N1932" s="72"/>
    </row>
    <row r="1933" spans="14:14" ht="14.25" customHeight="1">
      <c r="N1933" s="72"/>
    </row>
    <row r="1934" spans="14:14" ht="14.25" customHeight="1">
      <c r="N1934" s="72"/>
    </row>
    <row r="1935" spans="14:14" ht="14.25" customHeight="1">
      <c r="N1935" s="72"/>
    </row>
    <row r="1936" spans="14:14" ht="14.25" customHeight="1">
      <c r="N1936" s="72"/>
    </row>
    <row r="1937" spans="14:14" ht="14.25" customHeight="1">
      <c r="N1937" s="72"/>
    </row>
    <row r="1938" spans="14:14" ht="14.25" customHeight="1">
      <c r="N1938" s="72"/>
    </row>
    <row r="1939" spans="14:14" ht="14.25" customHeight="1">
      <c r="N1939" s="72"/>
    </row>
    <row r="1940" spans="14:14" ht="14.25" customHeight="1">
      <c r="N1940" s="72"/>
    </row>
    <row r="1941" spans="14:14" ht="14.25" customHeight="1">
      <c r="N1941" s="72"/>
    </row>
    <row r="1942" spans="14:14" ht="14.25" customHeight="1">
      <c r="N1942" s="72"/>
    </row>
    <row r="1943" spans="14:14" ht="14.25" customHeight="1">
      <c r="N1943" s="72"/>
    </row>
    <row r="1944" spans="14:14" ht="14.25" customHeight="1">
      <c r="N1944" s="72"/>
    </row>
    <row r="1945" spans="14:14" ht="14.25" customHeight="1">
      <c r="N1945" s="72"/>
    </row>
    <row r="1946" spans="14:14" ht="14.25" customHeight="1">
      <c r="N1946" s="72"/>
    </row>
    <row r="1947" spans="14:14" ht="14.25" customHeight="1">
      <c r="N1947" s="72"/>
    </row>
    <row r="1948" spans="14:14" ht="14.25" customHeight="1">
      <c r="N1948" s="72"/>
    </row>
    <row r="1949" spans="14:14" ht="14.25" customHeight="1">
      <c r="N1949" s="72"/>
    </row>
    <row r="1950" spans="14:14" ht="14.25" customHeight="1">
      <c r="N1950" s="72"/>
    </row>
    <row r="1951" spans="14:14" ht="14.25" customHeight="1">
      <c r="N1951" s="72"/>
    </row>
    <row r="1952" spans="14:14" ht="14.25" customHeight="1">
      <c r="N1952" s="72"/>
    </row>
    <row r="1953" spans="14:14" ht="14.25" customHeight="1">
      <c r="N1953" s="72"/>
    </row>
    <row r="1954" spans="14:14" ht="14.25" customHeight="1">
      <c r="N1954" s="72"/>
    </row>
    <row r="1955" spans="14:14" ht="14.25" customHeight="1">
      <c r="N1955" s="72"/>
    </row>
    <row r="1956" spans="14:14" ht="14.25" customHeight="1">
      <c r="N1956" s="72"/>
    </row>
    <row r="1957" spans="14:14" ht="14.25" customHeight="1">
      <c r="N1957" s="72"/>
    </row>
    <row r="1958" spans="14:14" ht="14.25" customHeight="1">
      <c r="N1958" s="72"/>
    </row>
    <row r="1959" spans="14:14" ht="14.25" customHeight="1">
      <c r="N1959" s="72"/>
    </row>
    <row r="1960" spans="14:14" ht="14.25" customHeight="1">
      <c r="N1960" s="72"/>
    </row>
    <row r="1961" spans="14:14" ht="14.25" customHeight="1">
      <c r="N1961" s="72"/>
    </row>
    <row r="1962" spans="14:14" ht="14.25" customHeight="1">
      <c r="N1962" s="72"/>
    </row>
    <row r="1963" spans="14:14" ht="14.25" customHeight="1">
      <c r="N1963" s="72"/>
    </row>
    <row r="1964" spans="14:14" ht="14.25" customHeight="1">
      <c r="N1964" s="72"/>
    </row>
    <row r="1965" spans="14:14" ht="14.25" customHeight="1">
      <c r="N1965" s="72"/>
    </row>
    <row r="1966" spans="14:14" ht="14.25" customHeight="1">
      <c r="N1966" s="72"/>
    </row>
    <row r="1967" spans="14:14" ht="14.25" customHeight="1">
      <c r="N1967" s="72"/>
    </row>
    <row r="1968" spans="14:14" ht="14.25" customHeight="1">
      <c r="N1968" s="72"/>
    </row>
    <row r="1969" spans="14:14" ht="14.25" customHeight="1">
      <c r="N1969" s="72"/>
    </row>
    <row r="1970" spans="14:14" ht="14.25" customHeight="1">
      <c r="N1970" s="72"/>
    </row>
    <row r="1971" spans="14:14" ht="14.25" customHeight="1">
      <c r="N1971" s="72"/>
    </row>
    <row r="1972" spans="14:14" ht="14.25" customHeight="1">
      <c r="N1972" s="72"/>
    </row>
    <row r="1973" spans="14:14" ht="14.25" customHeight="1">
      <c r="N1973" s="72"/>
    </row>
    <row r="1974" spans="14:14" ht="14.25" customHeight="1">
      <c r="N1974" s="72"/>
    </row>
    <row r="1975" spans="14:14" ht="14.25" customHeight="1">
      <c r="N1975" s="72"/>
    </row>
    <row r="1976" spans="14:14" ht="14.25" customHeight="1">
      <c r="N1976" s="72"/>
    </row>
    <row r="1977" spans="14:14" ht="14.25" customHeight="1">
      <c r="N1977" s="72"/>
    </row>
    <row r="1978" spans="14:14" ht="14.25" customHeight="1">
      <c r="N1978" s="72"/>
    </row>
    <row r="1979" spans="14:14" ht="14.25" customHeight="1">
      <c r="N1979" s="72"/>
    </row>
    <row r="1980" spans="14:14" ht="14.25" customHeight="1">
      <c r="N1980" s="72"/>
    </row>
    <row r="1981" spans="14:14" ht="14.25" customHeight="1">
      <c r="N1981" s="72"/>
    </row>
    <row r="1982" spans="14:14" ht="14.25" customHeight="1">
      <c r="N1982" s="72"/>
    </row>
    <row r="1983" spans="14:14" ht="14.25" customHeight="1">
      <c r="N1983" s="72"/>
    </row>
    <row r="1984" spans="14:14" ht="14.25" customHeight="1">
      <c r="N1984" s="72"/>
    </row>
    <row r="1985" spans="14:14" ht="14.25" customHeight="1">
      <c r="N1985" s="72"/>
    </row>
    <row r="1986" spans="14:14" ht="14.25" customHeight="1">
      <c r="N1986" s="72"/>
    </row>
    <row r="1987" spans="14:14" ht="14.25" customHeight="1">
      <c r="N1987" s="72"/>
    </row>
    <row r="1988" spans="14:14" ht="14.25" customHeight="1">
      <c r="N1988" s="72"/>
    </row>
    <row r="1989" spans="14:14" ht="14.25" customHeight="1">
      <c r="N1989" s="72"/>
    </row>
    <row r="1990" spans="14:14" ht="14.25" customHeight="1">
      <c r="N1990" s="72"/>
    </row>
    <row r="1991" spans="14:14" ht="14.25" customHeight="1">
      <c r="N1991" s="72"/>
    </row>
    <row r="1992" spans="14:14" ht="14.25" customHeight="1">
      <c r="N1992" s="72"/>
    </row>
    <row r="1993" spans="14:14" ht="14.25" customHeight="1">
      <c r="N1993" s="72"/>
    </row>
    <row r="1994" spans="14:14" ht="14.25" customHeight="1">
      <c r="N1994" s="72"/>
    </row>
    <row r="1995" spans="14:14" ht="14.25" customHeight="1">
      <c r="N1995" s="72"/>
    </row>
    <row r="1996" spans="14:14" ht="14.25" customHeight="1">
      <c r="N1996" s="72"/>
    </row>
    <row r="1997" spans="14:14" ht="14.25" customHeight="1">
      <c r="N1997" s="72"/>
    </row>
    <row r="1998" spans="14:14" ht="14.25" customHeight="1">
      <c r="N1998" s="72"/>
    </row>
    <row r="1999" spans="14:14" ht="14.25" customHeight="1">
      <c r="N1999" s="72"/>
    </row>
    <row r="2000" spans="14:14" ht="14.25" customHeight="1">
      <c r="N2000" s="72"/>
    </row>
    <row r="2001" spans="14:14" ht="14.25" customHeight="1">
      <c r="N2001" s="72"/>
    </row>
    <row r="2002" spans="14:14" ht="14.25" customHeight="1">
      <c r="N2002" s="72"/>
    </row>
    <row r="2003" spans="14:14" ht="14.25" customHeight="1">
      <c r="N2003" s="72"/>
    </row>
    <row r="2004" spans="14:14" ht="14.25" customHeight="1">
      <c r="N2004" s="72"/>
    </row>
    <row r="2005" spans="14:14" ht="14.25" customHeight="1">
      <c r="N2005" s="72"/>
    </row>
    <row r="2006" spans="14:14" ht="14.25" customHeight="1">
      <c r="N2006" s="72"/>
    </row>
    <row r="2007" spans="14:14" ht="14.25" customHeight="1">
      <c r="N2007" s="72"/>
    </row>
    <row r="2008" spans="14:14" ht="14.25" customHeight="1">
      <c r="N2008" s="72"/>
    </row>
    <row r="2009" spans="14:14" ht="14.25" customHeight="1">
      <c r="N2009" s="72"/>
    </row>
    <row r="2010" spans="14:14" ht="14.25" customHeight="1">
      <c r="N2010" s="72"/>
    </row>
    <row r="2011" spans="14:14" ht="14.25" customHeight="1">
      <c r="N2011" s="72"/>
    </row>
    <row r="2012" spans="14:14" ht="14.25" customHeight="1">
      <c r="N2012" s="72"/>
    </row>
    <row r="2013" spans="14:14" ht="14.25" customHeight="1">
      <c r="N2013" s="72"/>
    </row>
    <row r="2014" spans="14:14" ht="14.25" customHeight="1">
      <c r="N2014" s="72"/>
    </row>
    <row r="2015" spans="14:14" ht="14.25" customHeight="1">
      <c r="N2015" s="72"/>
    </row>
    <row r="2016" spans="14:14" ht="14.25" customHeight="1">
      <c r="N2016" s="72"/>
    </row>
    <row r="2017" spans="14:14" ht="14.25" customHeight="1">
      <c r="N2017" s="72"/>
    </row>
    <row r="2018" spans="14:14" ht="14.25" customHeight="1">
      <c r="N2018" s="72"/>
    </row>
    <row r="2019" spans="14:14" ht="14.25" customHeight="1">
      <c r="N2019" s="72"/>
    </row>
    <row r="2020" spans="14:14" ht="14.25" customHeight="1">
      <c r="N2020" s="72"/>
    </row>
    <row r="2021" spans="14:14" ht="14.25" customHeight="1">
      <c r="N2021" s="72"/>
    </row>
    <row r="2022" spans="14:14" ht="14.25" customHeight="1">
      <c r="N2022" s="72"/>
    </row>
    <row r="2023" spans="14:14" ht="14.25" customHeight="1">
      <c r="N2023" s="72"/>
    </row>
    <row r="2024" spans="14:14" ht="14.25" customHeight="1">
      <c r="N2024" s="72"/>
    </row>
    <row r="2025" spans="14:14" ht="14.25" customHeight="1">
      <c r="N2025" s="72"/>
    </row>
    <row r="2026" spans="14:14" ht="14.25" customHeight="1">
      <c r="N2026" s="72"/>
    </row>
    <row r="2027" spans="14:14" ht="14.25" customHeight="1">
      <c r="N2027" s="72"/>
    </row>
    <row r="2028" spans="14:14" ht="14.25" customHeight="1">
      <c r="N2028" s="72"/>
    </row>
    <row r="2029" spans="14:14" ht="14.25" customHeight="1">
      <c r="N2029" s="72"/>
    </row>
    <row r="2030" spans="14:14" ht="14.25" customHeight="1">
      <c r="N2030" s="72"/>
    </row>
    <row r="2031" spans="14:14" ht="14.25" customHeight="1">
      <c r="N2031" s="72"/>
    </row>
    <row r="2032" spans="14:14" ht="14.25" customHeight="1">
      <c r="N2032" s="72"/>
    </row>
    <row r="2033" spans="14:14" ht="14.25" customHeight="1">
      <c r="N2033" s="72"/>
    </row>
    <row r="2034" spans="14:14" ht="14.25" customHeight="1">
      <c r="N2034" s="72"/>
    </row>
    <row r="2035" spans="14:14" ht="14.25" customHeight="1">
      <c r="N2035" s="72"/>
    </row>
    <row r="2036" spans="14:14" ht="14.25" customHeight="1">
      <c r="N2036" s="72"/>
    </row>
    <row r="2037" spans="14:14" ht="14.25" customHeight="1">
      <c r="N2037" s="72"/>
    </row>
    <row r="2038" spans="14:14" ht="14.25" customHeight="1">
      <c r="N2038" s="72"/>
    </row>
    <row r="2039" spans="14:14" ht="14.25" customHeight="1">
      <c r="N2039" s="72"/>
    </row>
    <row r="2040" spans="14:14" ht="14.25" customHeight="1">
      <c r="N2040" s="72"/>
    </row>
    <row r="2041" spans="14:14" ht="14.25" customHeight="1">
      <c r="N2041" s="72"/>
    </row>
    <row r="2042" spans="14:14" ht="14.25" customHeight="1">
      <c r="N2042" s="72"/>
    </row>
    <row r="2043" spans="14:14" ht="14.25" customHeight="1">
      <c r="N2043" s="72"/>
    </row>
    <row r="2044" spans="14:14" ht="14.25" customHeight="1">
      <c r="N2044" s="72"/>
    </row>
    <row r="2045" spans="14:14" ht="14.25" customHeight="1">
      <c r="N2045" s="72"/>
    </row>
    <row r="2046" spans="14:14" ht="14.25" customHeight="1">
      <c r="N2046" s="72"/>
    </row>
    <row r="2047" spans="14:14" ht="14.25" customHeight="1">
      <c r="N2047" s="72"/>
    </row>
    <row r="2048" spans="14:14" ht="14.25" customHeight="1">
      <c r="N2048" s="72"/>
    </row>
    <row r="2049" spans="14:14" ht="14.25" customHeight="1">
      <c r="N2049" s="72"/>
    </row>
    <row r="2050" spans="14:14" ht="14.25" customHeight="1">
      <c r="N2050" s="72"/>
    </row>
    <row r="2051" spans="14:14" ht="14.25" customHeight="1">
      <c r="N2051" s="72"/>
    </row>
    <row r="2052" spans="14:14" ht="14.25" customHeight="1">
      <c r="N2052" s="72"/>
    </row>
    <row r="2053" spans="14:14" ht="14.25" customHeight="1">
      <c r="N2053" s="72"/>
    </row>
    <row r="2054" spans="14:14" ht="14.25" customHeight="1">
      <c r="N2054" s="72"/>
    </row>
    <row r="2055" spans="14:14" ht="14.25" customHeight="1">
      <c r="N2055" s="72"/>
    </row>
    <row r="2056" spans="14:14" ht="14.25" customHeight="1">
      <c r="N2056" s="72"/>
    </row>
    <row r="2057" spans="14:14" ht="14.25" customHeight="1">
      <c r="N2057" s="72"/>
    </row>
    <row r="2058" spans="14:14" ht="14.25" customHeight="1">
      <c r="N2058" s="72"/>
    </row>
    <row r="2059" spans="14:14" ht="14.25" customHeight="1">
      <c r="N2059" s="72"/>
    </row>
    <row r="2060" spans="14:14" ht="14.25" customHeight="1">
      <c r="N2060" s="72"/>
    </row>
    <row r="2061" spans="14:14" ht="14.25" customHeight="1">
      <c r="N2061" s="72"/>
    </row>
    <row r="2062" spans="14:14" ht="14.25" customHeight="1">
      <c r="N2062" s="72"/>
    </row>
    <row r="2063" spans="14:14" ht="14.25" customHeight="1">
      <c r="N2063" s="72"/>
    </row>
    <row r="2064" spans="14:14" ht="14.25" customHeight="1">
      <c r="N2064" s="72"/>
    </row>
    <row r="2065" spans="14:14" ht="14.25" customHeight="1">
      <c r="N2065" s="72"/>
    </row>
    <row r="2066" spans="14:14" ht="14.25" customHeight="1">
      <c r="N2066" s="72"/>
    </row>
    <row r="2067" spans="14:14" ht="14.25" customHeight="1">
      <c r="N2067" s="72"/>
    </row>
    <row r="2068" spans="14:14" ht="14.25" customHeight="1">
      <c r="N2068" s="72"/>
    </row>
    <row r="2069" spans="14:14" ht="14.25" customHeight="1">
      <c r="N2069" s="72"/>
    </row>
    <row r="2070" spans="14:14" ht="14.25" customHeight="1">
      <c r="N2070" s="72"/>
    </row>
    <row r="2071" spans="14:14" ht="14.25" customHeight="1">
      <c r="N2071" s="72"/>
    </row>
    <row r="2072" spans="14:14" ht="14.25" customHeight="1">
      <c r="N2072" s="72"/>
    </row>
    <row r="2073" spans="14:14" ht="14.25" customHeight="1">
      <c r="N2073" s="72"/>
    </row>
    <row r="2074" spans="14:14" ht="14.25" customHeight="1">
      <c r="N2074" s="72"/>
    </row>
    <row r="2075" spans="14:14" ht="14.25" customHeight="1">
      <c r="N2075" s="72"/>
    </row>
    <row r="2076" spans="14:14" ht="14.25" customHeight="1">
      <c r="N2076" s="72"/>
    </row>
    <row r="2077" spans="14:14" ht="14.25" customHeight="1">
      <c r="N2077" s="72"/>
    </row>
    <row r="2078" spans="14:14" ht="14.25" customHeight="1">
      <c r="N2078" s="72"/>
    </row>
    <row r="2079" spans="14:14" ht="14.25" customHeight="1">
      <c r="N2079" s="72"/>
    </row>
    <row r="2080" spans="14:14" ht="14.25" customHeight="1">
      <c r="N2080" s="72"/>
    </row>
    <row r="2081" spans="14:14" ht="14.25" customHeight="1">
      <c r="N2081" s="72"/>
    </row>
    <row r="2082" spans="14:14" ht="14.25" customHeight="1">
      <c r="N2082" s="72"/>
    </row>
    <row r="2083" spans="14:14" ht="14.25" customHeight="1">
      <c r="N2083" s="72"/>
    </row>
    <row r="2084" spans="14:14" ht="14.25" customHeight="1">
      <c r="N2084" s="72"/>
    </row>
    <row r="2085" spans="14:14" ht="14.25" customHeight="1">
      <c r="N2085" s="72"/>
    </row>
    <row r="2086" spans="14:14" ht="14.25" customHeight="1">
      <c r="N2086" s="72"/>
    </row>
    <row r="2087" spans="14:14" ht="14.25" customHeight="1">
      <c r="N2087" s="72"/>
    </row>
    <row r="2088" spans="14:14" ht="14.25" customHeight="1">
      <c r="N2088" s="72"/>
    </row>
    <row r="2089" spans="14:14" ht="14.25" customHeight="1">
      <c r="N2089" s="72"/>
    </row>
    <row r="2090" spans="14:14" ht="14.25" customHeight="1">
      <c r="N2090" s="72"/>
    </row>
    <row r="2091" spans="14:14" ht="14.25" customHeight="1">
      <c r="N2091" s="72"/>
    </row>
    <row r="2092" spans="14:14" ht="14.25" customHeight="1">
      <c r="N2092" s="72"/>
    </row>
    <row r="2093" spans="14:14" ht="14.25" customHeight="1">
      <c r="N2093" s="72"/>
    </row>
    <row r="2094" spans="14:14" ht="14.25" customHeight="1">
      <c r="N2094" s="72"/>
    </row>
    <row r="2095" spans="14:14" ht="14.25" customHeight="1">
      <c r="N2095" s="72"/>
    </row>
    <row r="2096" spans="14:14" ht="14.25" customHeight="1">
      <c r="N2096" s="72"/>
    </row>
    <row r="2097" spans="14:14" ht="14.25" customHeight="1">
      <c r="N2097" s="72"/>
    </row>
    <row r="2098" spans="14:14" ht="14.25" customHeight="1">
      <c r="N2098" s="72"/>
    </row>
    <row r="2099" spans="14:14" ht="14.25" customHeight="1">
      <c r="N2099" s="72"/>
    </row>
    <row r="2100" spans="14:14" ht="14.25" customHeight="1">
      <c r="N2100" s="72"/>
    </row>
    <row r="2101" spans="14:14" ht="14.25" customHeight="1">
      <c r="N2101" s="72"/>
    </row>
    <row r="2102" spans="14:14" ht="14.25" customHeight="1">
      <c r="N2102" s="72"/>
    </row>
    <row r="2103" spans="14:14" ht="14.25" customHeight="1">
      <c r="N2103" s="72"/>
    </row>
    <row r="2104" spans="14:14" ht="14.25" customHeight="1">
      <c r="N2104" s="72"/>
    </row>
    <row r="2105" spans="14:14" ht="14.25" customHeight="1">
      <c r="N2105" s="72"/>
    </row>
    <row r="2106" spans="14:14" ht="14.25" customHeight="1">
      <c r="N2106" s="72"/>
    </row>
    <row r="2107" spans="14:14" ht="14.25" customHeight="1">
      <c r="N2107" s="72"/>
    </row>
    <row r="2108" spans="14:14" ht="14.25" customHeight="1">
      <c r="N2108" s="72"/>
    </row>
    <row r="2109" spans="14:14" ht="14.25" customHeight="1">
      <c r="N2109" s="72"/>
    </row>
    <row r="2110" spans="14:14" ht="14.25" customHeight="1">
      <c r="N2110" s="72"/>
    </row>
    <row r="2111" spans="14:14" ht="14.25" customHeight="1">
      <c r="N2111" s="72"/>
    </row>
    <row r="2112" spans="14:14" ht="14.25" customHeight="1">
      <c r="N2112" s="72"/>
    </row>
    <row r="2113" spans="14:14" ht="14.25" customHeight="1">
      <c r="N2113" s="72"/>
    </row>
    <row r="2114" spans="14:14" ht="14.25" customHeight="1">
      <c r="N2114" s="72"/>
    </row>
    <row r="2115" spans="14:14" ht="14.25" customHeight="1">
      <c r="N2115" s="72"/>
    </row>
    <row r="2116" spans="14:14" ht="14.25" customHeight="1">
      <c r="N2116" s="72"/>
    </row>
    <row r="2117" spans="14:14" ht="14.25" customHeight="1">
      <c r="N2117" s="72"/>
    </row>
    <row r="2118" spans="14:14" ht="14.25" customHeight="1">
      <c r="N2118" s="72"/>
    </row>
    <row r="2119" spans="14:14" ht="14.25" customHeight="1">
      <c r="N2119" s="72"/>
    </row>
    <row r="2120" spans="14:14" ht="14.25" customHeight="1">
      <c r="N2120" s="72"/>
    </row>
    <row r="2136" spans="15:15" ht="14.25" customHeight="1">
      <c r="O2136" s="77"/>
    </row>
    <row r="2137" spans="15:15" ht="14.25" customHeight="1">
      <c r="O2137" s="77"/>
    </row>
    <row r="2138" spans="15:15" ht="14.25" customHeight="1">
      <c r="O2138" s="77"/>
    </row>
    <row r="2139" spans="15:15" ht="14.25" customHeight="1">
      <c r="O2139" s="77"/>
    </row>
    <row r="2140" spans="15:15" ht="14.25" customHeight="1">
      <c r="O2140" s="77"/>
    </row>
    <row r="2141" spans="15:15" ht="14.25" customHeight="1">
      <c r="O2141" s="77"/>
    </row>
    <row r="1047934" spans="1:13" ht="14.25" customHeight="1">
      <c r="M1047934" s="82"/>
    </row>
    <row r="1047936" spans="1:13" ht="14.25" customHeight="1">
      <c r="A1047936" s="82"/>
      <c r="B1047936" s="152"/>
      <c r="C1047936" s="82"/>
      <c r="E1047936" s="82"/>
      <c r="F1047936" s="82"/>
      <c r="G1047936" s="82"/>
      <c r="H1047936" s="82"/>
      <c r="I1047936" s="192">
        <f>SUM(I1598)</f>
        <v>0</v>
      </c>
      <c r="J1047936" s="82"/>
      <c r="K1047936" s="82"/>
      <c r="L1047936" s="82"/>
    </row>
    <row r="1048461" spans="14:14" ht="14.25" customHeight="1">
      <c r="N1048461" s="72"/>
    </row>
  </sheetData>
  <autoFilter ref="A6:R1048461"/>
  <mergeCells count="256">
    <mergeCell ref="M470:M471"/>
    <mergeCell ref="M472:M473"/>
    <mergeCell ref="M474:M475"/>
    <mergeCell ref="M476:M477"/>
    <mergeCell ref="M478:M479"/>
    <mergeCell ref="M460:M461"/>
    <mergeCell ref="M462:M463"/>
    <mergeCell ref="M464:M465"/>
    <mergeCell ref="M466:M467"/>
    <mergeCell ref="M468:M469"/>
    <mergeCell ref="M452:M453"/>
    <mergeCell ref="M454:M455"/>
    <mergeCell ref="M456:M457"/>
    <mergeCell ref="M458:M459"/>
    <mergeCell ref="M442:M443"/>
    <mergeCell ref="M444:M445"/>
    <mergeCell ref="M446:M447"/>
    <mergeCell ref="M448:M449"/>
    <mergeCell ref="M450:M451"/>
    <mergeCell ref="M432:M433"/>
    <mergeCell ref="M434:M435"/>
    <mergeCell ref="M436:M437"/>
    <mergeCell ref="M438:M439"/>
    <mergeCell ref="M440:M441"/>
    <mergeCell ref="M422:M423"/>
    <mergeCell ref="M424:M425"/>
    <mergeCell ref="M426:M427"/>
    <mergeCell ref="M428:M429"/>
    <mergeCell ref="M430:M431"/>
    <mergeCell ref="M412:M413"/>
    <mergeCell ref="M414:M415"/>
    <mergeCell ref="M416:M417"/>
    <mergeCell ref="M418:M419"/>
    <mergeCell ref="M420:M421"/>
    <mergeCell ref="M402:M403"/>
    <mergeCell ref="M404:M405"/>
    <mergeCell ref="M406:M407"/>
    <mergeCell ref="M408:M409"/>
    <mergeCell ref="M410:M411"/>
    <mergeCell ref="M392:M393"/>
    <mergeCell ref="M394:M395"/>
    <mergeCell ref="M396:M397"/>
    <mergeCell ref="M398:M399"/>
    <mergeCell ref="M400:M401"/>
    <mergeCell ref="M382:M383"/>
    <mergeCell ref="M384:M385"/>
    <mergeCell ref="M386:M387"/>
    <mergeCell ref="M388:M389"/>
    <mergeCell ref="M390:M391"/>
    <mergeCell ref="M372:M373"/>
    <mergeCell ref="M374:M375"/>
    <mergeCell ref="M376:M377"/>
    <mergeCell ref="M378:M379"/>
    <mergeCell ref="M380:M381"/>
    <mergeCell ref="M362:M363"/>
    <mergeCell ref="M364:M365"/>
    <mergeCell ref="M366:M367"/>
    <mergeCell ref="M368:M369"/>
    <mergeCell ref="M370:M371"/>
    <mergeCell ref="M352:M353"/>
    <mergeCell ref="M354:M355"/>
    <mergeCell ref="M356:M357"/>
    <mergeCell ref="M358:M359"/>
    <mergeCell ref="M360:M361"/>
    <mergeCell ref="M342:M343"/>
    <mergeCell ref="M344:M345"/>
    <mergeCell ref="M346:M347"/>
    <mergeCell ref="M348:M349"/>
    <mergeCell ref="M350:M351"/>
    <mergeCell ref="M332:M333"/>
    <mergeCell ref="M334:M335"/>
    <mergeCell ref="M336:M337"/>
    <mergeCell ref="M338:M339"/>
    <mergeCell ref="M340:M341"/>
    <mergeCell ref="M322:M323"/>
    <mergeCell ref="M324:M325"/>
    <mergeCell ref="M326:M327"/>
    <mergeCell ref="M328:M329"/>
    <mergeCell ref="M330:M331"/>
    <mergeCell ref="M312:M313"/>
    <mergeCell ref="M314:M315"/>
    <mergeCell ref="M316:M317"/>
    <mergeCell ref="M318:M319"/>
    <mergeCell ref="M320:M321"/>
    <mergeCell ref="M302:M303"/>
    <mergeCell ref="M304:M305"/>
    <mergeCell ref="M306:M307"/>
    <mergeCell ref="M308:M309"/>
    <mergeCell ref="M310:M311"/>
    <mergeCell ref="M292:M293"/>
    <mergeCell ref="M294:M295"/>
    <mergeCell ref="M296:M297"/>
    <mergeCell ref="M298:M299"/>
    <mergeCell ref="M300:M301"/>
    <mergeCell ref="M282:M283"/>
    <mergeCell ref="M284:M285"/>
    <mergeCell ref="M286:M287"/>
    <mergeCell ref="M288:M289"/>
    <mergeCell ref="M290:M291"/>
    <mergeCell ref="M272:M273"/>
    <mergeCell ref="M274:M275"/>
    <mergeCell ref="M276:M277"/>
    <mergeCell ref="M278:M279"/>
    <mergeCell ref="M280:M281"/>
    <mergeCell ref="M262:M263"/>
    <mergeCell ref="M264:M265"/>
    <mergeCell ref="M266:M267"/>
    <mergeCell ref="M268:M269"/>
    <mergeCell ref="M270:M271"/>
    <mergeCell ref="M252:M253"/>
    <mergeCell ref="M254:M255"/>
    <mergeCell ref="M256:M257"/>
    <mergeCell ref="M258:M259"/>
    <mergeCell ref="M260:M261"/>
    <mergeCell ref="M240:M241"/>
    <mergeCell ref="M242:M243"/>
    <mergeCell ref="M244:M245"/>
    <mergeCell ref="M250:M251"/>
    <mergeCell ref="M230:M231"/>
    <mergeCell ref="M232:M233"/>
    <mergeCell ref="M234:M235"/>
    <mergeCell ref="M236:M237"/>
    <mergeCell ref="M238:M239"/>
    <mergeCell ref="M220:M221"/>
    <mergeCell ref="M222:M223"/>
    <mergeCell ref="M224:M225"/>
    <mergeCell ref="M226:M227"/>
    <mergeCell ref="M228:M229"/>
    <mergeCell ref="M210:M211"/>
    <mergeCell ref="M212:M213"/>
    <mergeCell ref="M214:M215"/>
    <mergeCell ref="M216:M217"/>
    <mergeCell ref="M218:M219"/>
    <mergeCell ref="M200:M201"/>
    <mergeCell ref="M202:M203"/>
    <mergeCell ref="M204:M205"/>
    <mergeCell ref="M206:M207"/>
    <mergeCell ref="M208:M209"/>
    <mergeCell ref="M190:M191"/>
    <mergeCell ref="M192:M193"/>
    <mergeCell ref="M194:M195"/>
    <mergeCell ref="M196:M197"/>
    <mergeCell ref="M198:M199"/>
    <mergeCell ref="M180:M181"/>
    <mergeCell ref="M182:M183"/>
    <mergeCell ref="M184:M185"/>
    <mergeCell ref="M186:M187"/>
    <mergeCell ref="M188:M189"/>
    <mergeCell ref="M170:M171"/>
    <mergeCell ref="M172:M173"/>
    <mergeCell ref="M174:M175"/>
    <mergeCell ref="M176:M177"/>
    <mergeCell ref="M178:M179"/>
    <mergeCell ref="M160:M161"/>
    <mergeCell ref="M162:M163"/>
    <mergeCell ref="M164:M165"/>
    <mergeCell ref="M166:M167"/>
    <mergeCell ref="M168:M169"/>
    <mergeCell ref="M150:M151"/>
    <mergeCell ref="M152:M153"/>
    <mergeCell ref="M154:M155"/>
    <mergeCell ref="M156:M157"/>
    <mergeCell ref="M158:M159"/>
    <mergeCell ref="M140:M141"/>
    <mergeCell ref="M142:M143"/>
    <mergeCell ref="M144:M145"/>
    <mergeCell ref="M146:M147"/>
    <mergeCell ref="M148:M149"/>
    <mergeCell ref="M130:M131"/>
    <mergeCell ref="M132:M133"/>
    <mergeCell ref="M134:M135"/>
    <mergeCell ref="M136:M137"/>
    <mergeCell ref="M138:M139"/>
    <mergeCell ref="M120:M121"/>
    <mergeCell ref="M122:M123"/>
    <mergeCell ref="M124:M125"/>
    <mergeCell ref="M126:M127"/>
    <mergeCell ref="M128:M129"/>
    <mergeCell ref="M110:M111"/>
    <mergeCell ref="M112:M113"/>
    <mergeCell ref="M114:M115"/>
    <mergeCell ref="M116:M117"/>
    <mergeCell ref="M118:M119"/>
    <mergeCell ref="M100:M101"/>
    <mergeCell ref="M102:M103"/>
    <mergeCell ref="M104:M105"/>
    <mergeCell ref="M106:M107"/>
    <mergeCell ref="M108:M109"/>
    <mergeCell ref="M90:M91"/>
    <mergeCell ref="M92:M93"/>
    <mergeCell ref="M94:M95"/>
    <mergeCell ref="M96:M97"/>
    <mergeCell ref="M98:M99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49:M50"/>
    <mergeCell ref="M51:M52"/>
    <mergeCell ref="M53:M54"/>
    <mergeCell ref="M39:M40"/>
    <mergeCell ref="M41:M42"/>
    <mergeCell ref="M43:M44"/>
    <mergeCell ref="M45:M46"/>
    <mergeCell ref="M47:M48"/>
    <mergeCell ref="M29:M30"/>
    <mergeCell ref="M31:M32"/>
    <mergeCell ref="M33:M34"/>
    <mergeCell ref="M35:M36"/>
    <mergeCell ref="M37:M38"/>
    <mergeCell ref="M19:M22"/>
    <mergeCell ref="M23:M24"/>
    <mergeCell ref="M25:M26"/>
    <mergeCell ref="M27:M28"/>
    <mergeCell ref="M7:M8"/>
    <mergeCell ref="M9:M10"/>
    <mergeCell ref="M11:M12"/>
    <mergeCell ref="M13:M14"/>
    <mergeCell ref="M15:M16"/>
    <mergeCell ref="M480:M481"/>
    <mergeCell ref="M246:M249"/>
    <mergeCell ref="K5:K6"/>
    <mergeCell ref="N239:O239"/>
    <mergeCell ref="A5:A6"/>
    <mergeCell ref="A1:M2"/>
    <mergeCell ref="A3:B3"/>
    <mergeCell ref="C3:D3"/>
    <mergeCell ref="E3:F4"/>
    <mergeCell ref="G3:H4"/>
    <mergeCell ref="M3:M6"/>
    <mergeCell ref="A4:B4"/>
    <mergeCell ref="C4:D4"/>
    <mergeCell ref="B5:B6"/>
    <mergeCell ref="C5:C6"/>
    <mergeCell ref="D5:D6"/>
    <mergeCell ref="E5:E6"/>
    <mergeCell ref="L3:L6"/>
    <mergeCell ref="F5:F6"/>
    <mergeCell ref="G5:G6"/>
    <mergeCell ref="H5:H6"/>
    <mergeCell ref="I5:I6"/>
    <mergeCell ref="J5:J6"/>
    <mergeCell ref="M17:M18"/>
  </mergeCells>
  <pageMargins left="0.23622047244094491" right="0.23622047244094491" top="0.35433070866141736" bottom="0.23622047244094491" header="0.31496062992125984" footer="0.31496062992125984"/>
  <pageSetup paperSize="9" scale="4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5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383" t="s">
        <v>19</v>
      </c>
      <c r="B1" s="383"/>
      <c r="C1" s="383"/>
      <c r="D1" s="383"/>
      <c r="E1" s="383"/>
      <c r="F1" s="383"/>
    </row>
    <row r="2" spans="1:10" ht="18.75">
      <c r="A2" s="85" t="s">
        <v>253</v>
      </c>
      <c r="B2" s="85"/>
      <c r="C2" s="85"/>
      <c r="D2" s="85"/>
      <c r="E2" s="85" t="s">
        <v>1466</v>
      </c>
      <c r="F2" s="85"/>
    </row>
    <row r="3" spans="1:10" ht="15.75">
      <c r="A3" s="31"/>
      <c r="B3" s="32"/>
      <c r="C3" s="31"/>
      <c r="D3" s="31"/>
      <c r="E3" s="31"/>
    </row>
    <row r="4" spans="1:10" ht="30.75" customHeight="1">
      <c r="A4" s="88" t="s">
        <v>7</v>
      </c>
      <c r="B4" s="89" t="s">
        <v>20</v>
      </c>
      <c r="C4" s="87" t="s">
        <v>21</v>
      </c>
      <c r="D4" s="87" t="s">
        <v>250</v>
      </c>
      <c r="E4" s="87" t="s">
        <v>251</v>
      </c>
      <c r="F4" s="87" t="s">
        <v>254</v>
      </c>
    </row>
    <row r="5" spans="1:10" ht="45.75" customHeight="1">
      <c r="A5" s="33">
        <v>31817</v>
      </c>
      <c r="B5" s="90" t="s">
        <v>22</v>
      </c>
      <c r="C5" s="115">
        <v>12210.98</v>
      </c>
      <c r="D5" s="115">
        <v>12221.84</v>
      </c>
      <c r="E5" s="137">
        <f>D5-C5</f>
        <v>10.860000000000582</v>
      </c>
      <c r="F5" s="137">
        <f>G5+E5+20.17</f>
        <v>31.070000000000583</v>
      </c>
      <c r="G5" s="279">
        <v>0.04</v>
      </c>
      <c r="H5" s="138"/>
      <c r="I5" s="138"/>
      <c r="J5" s="160"/>
    </row>
    <row r="6" spans="1:10" ht="17.25" customHeight="1">
      <c r="A6" s="384" t="s">
        <v>262</v>
      </c>
      <c r="B6" s="384"/>
      <c r="C6" s="384"/>
      <c r="D6" s="384"/>
      <c r="E6" s="384"/>
      <c r="F6" s="86">
        <v>11022.9</v>
      </c>
    </row>
    <row r="7" spans="1:10" ht="17.25" customHeight="1">
      <c r="B7" s="91"/>
      <c r="C7" s="91"/>
      <c r="D7" s="91"/>
      <c r="E7" s="91"/>
      <c r="F7" s="91"/>
    </row>
    <row r="8" spans="1:10" ht="40.15" customHeight="1">
      <c r="A8" s="385" t="s">
        <v>342</v>
      </c>
      <c r="B8" s="386"/>
      <c r="C8" s="386"/>
      <c r="D8" s="386"/>
      <c r="E8" s="386"/>
      <c r="F8" s="154">
        <f>Вода!J482+Вода!J486+'Норматив вода'!G5</f>
        <v>609.17060000000004</v>
      </c>
    </row>
    <row r="9" spans="1:10" ht="19.899999999999999" customHeight="1">
      <c r="A9" s="381" t="s">
        <v>333</v>
      </c>
      <c r="B9" s="381"/>
      <c r="C9" s="381"/>
      <c r="D9" s="381"/>
      <c r="E9" s="381"/>
      <c r="F9" s="155">
        <v>5.0999999999999997E-2</v>
      </c>
    </row>
    <row r="10" spans="1:10" ht="19.899999999999999" customHeight="1">
      <c r="A10" s="387" t="s">
        <v>1398</v>
      </c>
      <c r="B10" s="387"/>
      <c r="C10" s="387"/>
      <c r="D10" s="387"/>
      <c r="E10" s="387"/>
      <c r="F10" s="155">
        <f>Вода!J486</f>
        <v>3.23</v>
      </c>
    </row>
    <row r="11" spans="1:10" ht="19.899999999999999" customHeight="1">
      <c r="A11" s="387" t="s">
        <v>1399</v>
      </c>
      <c r="B11" s="387"/>
      <c r="C11" s="387"/>
      <c r="D11" s="387"/>
      <c r="E11" s="387"/>
      <c r="F11" s="155">
        <f>F10*F15</f>
        <v>0.16472999999999999</v>
      </c>
    </row>
    <row r="12" spans="1:10" ht="19.899999999999999" customHeight="1">
      <c r="A12" s="387" t="s">
        <v>1400</v>
      </c>
      <c r="B12" s="387"/>
      <c r="C12" s="387"/>
      <c r="D12" s="387"/>
      <c r="E12" s="387"/>
      <c r="F12" s="155">
        <f>'Норматив вода'!G5</f>
        <v>11.9406</v>
      </c>
    </row>
    <row r="13" spans="1:10" ht="37.5" customHeight="1">
      <c r="A13" s="382" t="s">
        <v>334</v>
      </c>
      <c r="B13" s="382"/>
      <c r="C13" s="382"/>
      <c r="D13" s="382"/>
      <c r="E13" s="382"/>
      <c r="F13" s="156">
        <f>F8*F9</f>
        <v>31.067700599999998</v>
      </c>
    </row>
    <row r="14" spans="1:10" ht="18" customHeight="1">
      <c r="A14" s="381" t="s">
        <v>335</v>
      </c>
      <c r="B14" s="381"/>
      <c r="C14" s="381"/>
      <c r="D14" s="381"/>
      <c r="E14" s="381"/>
      <c r="F14" s="156">
        <f>F5-F13</f>
        <v>2.2994000005844839E-3</v>
      </c>
    </row>
    <row r="15" spans="1:10" ht="37.15" customHeight="1">
      <c r="A15" s="382" t="s">
        <v>343</v>
      </c>
      <c r="B15" s="382"/>
      <c r="C15" s="382"/>
      <c r="D15" s="382"/>
      <c r="E15" s="382"/>
      <c r="F15" s="155">
        <f>(F5)/(F13+F14)*F9</f>
        <v>5.0999999999999997E-2</v>
      </c>
      <c r="G15">
        <f>F15*F21</f>
        <v>150.1695</v>
      </c>
    </row>
    <row r="16" spans="1:10" ht="30" customHeight="1">
      <c r="A16" s="382" t="s">
        <v>336</v>
      </c>
      <c r="B16" s="382"/>
      <c r="C16" s="382"/>
      <c r="D16" s="382"/>
      <c r="E16" s="382"/>
      <c r="F16" s="157">
        <f>F19+F15*F21</f>
        <v>182.68950000000001</v>
      </c>
      <c r="J16" s="95"/>
    </row>
    <row r="17" spans="1:10" ht="29.45" customHeight="1">
      <c r="A17" s="382" t="s">
        <v>901</v>
      </c>
      <c r="B17" s="382"/>
      <c r="C17" s="382"/>
      <c r="D17" s="382"/>
      <c r="E17" s="382"/>
      <c r="F17" s="157">
        <f>F15*F21*3.23</f>
        <v>485.04748499999999</v>
      </c>
      <c r="J17" s="95"/>
    </row>
    <row r="18" spans="1:10" ht="18.75">
      <c r="A18" s="381" t="s">
        <v>338</v>
      </c>
      <c r="B18" s="381"/>
      <c r="C18" s="381"/>
      <c r="D18" s="381"/>
      <c r="E18" s="381"/>
      <c r="F18" s="158">
        <f>'Сводный отчетЭЭ'!S11+'Сводный отчетЭЭ'!S12</f>
        <v>4476</v>
      </c>
    </row>
    <row r="19" spans="1:10" ht="18.75">
      <c r="A19" s="381" t="s">
        <v>339</v>
      </c>
      <c r="B19" s="381"/>
      <c r="C19" s="381"/>
      <c r="D19" s="381"/>
      <c r="E19" s="381"/>
      <c r="F19" s="156">
        <v>32.520000000000003</v>
      </c>
    </row>
    <row r="20" spans="1:10" ht="18.75">
      <c r="A20" s="381" t="s">
        <v>340</v>
      </c>
      <c r="B20" s="381"/>
      <c r="C20" s="381"/>
      <c r="D20" s="381"/>
      <c r="E20" s="381"/>
      <c r="F20" s="156">
        <v>5.05</v>
      </c>
    </row>
    <row r="21" spans="1:10" ht="18.75">
      <c r="A21" s="381" t="s">
        <v>341</v>
      </c>
      <c r="B21" s="381"/>
      <c r="C21" s="381"/>
      <c r="D21" s="381"/>
      <c r="E21" s="381"/>
      <c r="F21" s="156">
        <v>2944.5</v>
      </c>
    </row>
    <row r="22" spans="1:10" ht="35.450000000000003" customHeight="1">
      <c r="A22" s="385" t="s">
        <v>337</v>
      </c>
      <c r="B22" s="386"/>
      <c r="C22" s="386"/>
      <c r="D22" s="386"/>
      <c r="E22" s="386"/>
      <c r="F22" s="230">
        <v>0</v>
      </c>
    </row>
    <row r="23" spans="1:10" ht="18.75">
      <c r="A23" s="380"/>
      <c r="B23" s="380"/>
      <c r="C23" s="380"/>
      <c r="D23" s="380"/>
      <c r="E23" s="380"/>
      <c r="F23" s="278"/>
    </row>
    <row r="24" spans="1:10" ht="18.75">
      <c r="A24" s="380"/>
      <c r="B24" s="380"/>
      <c r="C24" s="380"/>
      <c r="D24" s="380"/>
      <c r="E24" s="380"/>
      <c r="F24" s="278"/>
    </row>
    <row r="25" spans="1:10" ht="18.75">
      <c r="A25" s="380"/>
      <c r="B25" s="380"/>
      <c r="C25" s="380"/>
      <c r="D25" s="380"/>
      <c r="E25" s="380"/>
      <c r="F25" s="278"/>
    </row>
  </sheetData>
  <mergeCells count="20">
    <mergeCell ref="A19:E19"/>
    <mergeCell ref="A20:E20"/>
    <mergeCell ref="A21:E21"/>
    <mergeCell ref="A22:E22"/>
    <mergeCell ref="A25:E25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97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389" t="s">
        <v>1467</v>
      </c>
      <c r="B1" s="389"/>
      <c r="C1" s="389"/>
      <c r="D1" s="389"/>
      <c r="E1" s="389"/>
      <c r="F1" s="389"/>
      <c r="G1" s="389"/>
      <c r="H1" s="389"/>
    </row>
    <row r="2" spans="1:9" ht="16.149999999999999" customHeight="1">
      <c r="B2"/>
    </row>
    <row r="3" spans="1:9" ht="27.75" customHeight="1">
      <c r="A3" s="390" t="s">
        <v>355</v>
      </c>
      <c r="B3" s="390"/>
      <c r="C3" s="390"/>
      <c r="D3" s="390"/>
      <c r="E3" s="164" t="s">
        <v>348</v>
      </c>
      <c r="F3" s="164" t="s">
        <v>349</v>
      </c>
      <c r="G3" s="164" t="s">
        <v>350</v>
      </c>
      <c r="H3" s="173" t="s">
        <v>6</v>
      </c>
      <c r="I3" s="165" t="s">
        <v>351</v>
      </c>
    </row>
    <row r="4" spans="1:9" ht="22.5" customHeight="1">
      <c r="A4" s="391" t="s">
        <v>352</v>
      </c>
      <c r="B4" s="391"/>
      <c r="C4" s="391"/>
      <c r="D4" s="391"/>
      <c r="E4" s="166">
        <v>11022.9</v>
      </c>
      <c r="F4" s="167">
        <v>1030.08</v>
      </c>
      <c r="G4" s="167">
        <v>66.92</v>
      </c>
      <c r="H4" s="168">
        <f>G4*F4</f>
        <v>68932.953599999993</v>
      </c>
      <c r="I4" s="169">
        <f>H4/E4</f>
        <v>6.2536132596685077</v>
      </c>
    </row>
    <row r="5" spans="1:9" ht="22.5" customHeight="1">
      <c r="A5" s="392" t="s">
        <v>353</v>
      </c>
      <c r="B5" s="393"/>
      <c r="C5" s="393"/>
      <c r="D5" s="394"/>
      <c r="E5" s="166">
        <v>11022.9</v>
      </c>
      <c r="F5" s="167">
        <v>1030.08</v>
      </c>
      <c r="G5" s="228">
        <v>9.125</v>
      </c>
      <c r="H5" s="168">
        <f>F5*G5</f>
        <v>9399.48</v>
      </c>
      <c r="I5" s="169">
        <f>H5/E5</f>
        <v>0.8527229676400947</v>
      </c>
    </row>
    <row r="6" spans="1:9" ht="35.450000000000003" customHeight="1">
      <c r="A6" s="388" t="s">
        <v>354</v>
      </c>
      <c r="B6" s="388"/>
      <c r="C6" s="388"/>
      <c r="D6" s="388"/>
      <c r="E6" s="170"/>
      <c r="F6" s="166"/>
      <c r="G6" s="166"/>
      <c r="H6" s="171">
        <f>SUM(H4:H5)</f>
        <v>78332.433599999989</v>
      </c>
      <c r="I6" s="172">
        <f>SUM(I4:I5)</f>
        <v>7.1063362273086028</v>
      </c>
    </row>
    <row r="7" spans="1:9" ht="78" customHeight="1">
      <c r="B7" s="99"/>
    </row>
    <row r="9" spans="1:9">
      <c r="A9" s="98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6"/>
  <sheetViews>
    <sheetView topLeftCell="B1" workbookViewId="0">
      <selection activeCell="G5" sqref="G5"/>
    </sheetView>
  </sheetViews>
  <sheetFormatPr defaultRowHeight="15"/>
  <cols>
    <col min="1" max="1" width="16.140625" customWidth="1"/>
    <col min="2" max="2" width="23.140625" customWidth="1"/>
    <col min="3" max="3" width="12.5703125" customWidth="1"/>
    <col min="4" max="4" width="22" customWidth="1"/>
    <col min="5" max="5" width="17.42578125" customWidth="1"/>
    <col min="6" max="6" width="23.7109375" customWidth="1"/>
    <col min="7" max="7" width="27.28515625" customWidth="1"/>
  </cols>
  <sheetData>
    <row r="2" spans="1:8">
      <c r="A2" s="395" t="s">
        <v>276</v>
      </c>
      <c r="B2" s="396"/>
      <c r="C2" s="396"/>
      <c r="D2" s="396"/>
      <c r="E2" s="396"/>
      <c r="F2" s="396"/>
      <c r="G2" s="397"/>
    </row>
    <row r="3" spans="1:8" ht="51.75" customHeight="1">
      <c r="A3" s="114" t="s">
        <v>279</v>
      </c>
      <c r="B3" s="111" t="s">
        <v>280</v>
      </c>
      <c r="C3" s="111" t="s">
        <v>281</v>
      </c>
      <c r="D3" s="111" t="s">
        <v>282</v>
      </c>
      <c r="E3" s="111" t="s">
        <v>283</v>
      </c>
      <c r="F3" s="112" t="s">
        <v>277</v>
      </c>
      <c r="G3" s="111" t="s">
        <v>315</v>
      </c>
    </row>
    <row r="4" spans="1:8">
      <c r="A4" s="110">
        <v>14217</v>
      </c>
      <c r="B4" s="110">
        <v>10992</v>
      </c>
      <c r="C4" s="110">
        <v>358.4</v>
      </c>
      <c r="D4" s="110">
        <v>30.9</v>
      </c>
      <c r="E4" s="110">
        <v>845.6</v>
      </c>
      <c r="F4" s="110">
        <f>A4-B4-C4-D4-E4</f>
        <v>1990.1</v>
      </c>
      <c r="G4" s="113">
        <f>F4*0.006</f>
        <v>11.9406</v>
      </c>
      <c r="H4" t="s">
        <v>316</v>
      </c>
    </row>
    <row r="5" spans="1:8">
      <c r="G5" s="113">
        <f>F4*0.006</f>
        <v>11.9406</v>
      </c>
      <c r="H5" t="s">
        <v>317</v>
      </c>
    </row>
    <row r="6" spans="1:8">
      <c r="G6" s="113">
        <f>G4+G5</f>
        <v>23.8812</v>
      </c>
      <c r="H6" t="s">
        <v>303</v>
      </c>
    </row>
  </sheetData>
  <mergeCells count="1"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4"/>
  <sheetViews>
    <sheetView workbookViewId="0">
      <selection activeCell="J4" sqref="J4"/>
    </sheetView>
  </sheetViews>
  <sheetFormatPr defaultRowHeight="15"/>
  <cols>
    <col min="1" max="1" width="15.7109375" customWidth="1"/>
    <col min="2" max="2" width="18.28515625" customWidth="1"/>
    <col min="3" max="3" width="14" customWidth="1"/>
    <col min="4" max="5" width="20.140625" customWidth="1"/>
    <col min="6" max="6" width="14.140625" customWidth="1"/>
    <col min="7" max="7" width="17.140625" customWidth="1"/>
  </cols>
  <sheetData>
    <row r="2" spans="1:7">
      <c r="A2" s="395" t="s">
        <v>278</v>
      </c>
      <c r="B2" s="396"/>
      <c r="C2" s="396"/>
      <c r="D2" s="396"/>
      <c r="E2" s="396"/>
      <c r="F2" s="396"/>
      <c r="G2" s="397"/>
    </row>
    <row r="3" spans="1:7" ht="50.25" customHeight="1">
      <c r="A3" s="114" t="s">
        <v>279</v>
      </c>
      <c r="B3" s="111" t="s">
        <v>280</v>
      </c>
      <c r="C3" s="111" t="s">
        <v>281</v>
      </c>
      <c r="D3" s="111" t="s">
        <v>282</v>
      </c>
      <c r="E3" s="111" t="s">
        <v>283</v>
      </c>
      <c r="F3" s="112" t="s">
        <v>277</v>
      </c>
      <c r="G3" s="111" t="s">
        <v>358</v>
      </c>
    </row>
    <row r="4" spans="1:7">
      <c r="A4" s="110">
        <v>14217</v>
      </c>
      <c r="B4" s="110">
        <v>10992</v>
      </c>
      <c r="C4" s="110">
        <v>358.4</v>
      </c>
      <c r="D4" s="110">
        <v>30.9</v>
      </c>
      <c r="E4" s="110">
        <f>845.6-24</f>
        <v>821.6</v>
      </c>
      <c r="F4" s="110">
        <f>A4-B4-C4-D4-E4</f>
        <v>2014.1</v>
      </c>
      <c r="G4" s="113">
        <f>F4*3.23</f>
        <v>6505.5429999999997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Сводный отчетЭЭ</vt:lpstr>
      <vt:lpstr>ЭЭ в 1С</vt:lpstr>
      <vt:lpstr>МОП ЭЭ</vt:lpstr>
      <vt:lpstr>Сводный отчет вода</vt:lpstr>
      <vt:lpstr>Вода</vt:lpstr>
      <vt:lpstr>Отопление</vt:lpstr>
      <vt:lpstr>ТКО</vt:lpstr>
      <vt:lpstr>Норматив вода</vt:lpstr>
      <vt:lpstr>Норматив ЭЭ</vt:lpstr>
      <vt:lpstr>Справка по потреблению КУ</vt:lpstr>
      <vt:lpstr>Начисления</vt:lpstr>
      <vt:lpstr>Вода!Область_печати</vt:lpstr>
      <vt:lpstr>Отопление!Область_печати</vt:lpstr>
      <vt:lpstr>'Сводный отчетЭЭ'!Область_печати</vt:lpstr>
      <vt:lpstr>'ЭЭ в 1С'!Область_печати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2023-04-17T05:45:21Z</cp:lastPrinted>
  <dcterms:created xsi:type="dcterms:W3CDTF">2015-09-15T11:53:49Z</dcterms:created>
  <dcterms:modified xsi:type="dcterms:W3CDTF">2023-05-29T12:48:05Z</dcterms:modified>
</cp:coreProperties>
</file>